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OJEKCE\Jircháře 6\rozpočty\_úpravy\nové CD\"/>
    </mc:Choice>
  </mc:AlternateContent>
  <bookViews>
    <workbookView xWindow="240" yWindow="375" windowWidth="18915" windowHeight="1203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Rekapitulace!$G$31</definedName>
    <definedName name="Dodavka0">Položky!#REF!</definedName>
    <definedName name="HSV">Rekapitulace!$E$31</definedName>
    <definedName name="HSV0">Položky!#REF!</definedName>
    <definedName name="HZS">Rekapitulace!$I$31</definedName>
    <definedName name="HZS0">Položky!#REF!</definedName>
    <definedName name="JKSO">'Krycí list'!$G$2</definedName>
    <definedName name="MJ">'Krycí list'!$G$5</definedName>
    <definedName name="Mont">Rekapitulace!$H$31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Položky!$A$1:$G$141</definedName>
    <definedName name="_xlnm.Print_Area" localSheetId="1">Rekapitulace!$A$1:$I$46</definedName>
    <definedName name="PocetMJ">'Krycí list'!$G$6</definedName>
    <definedName name="Poznamka">'Krycí list'!$B$37</definedName>
    <definedName name="Projektant">'Krycí list'!$C$8</definedName>
    <definedName name="PSV">Rekapitulace!$F$31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G37" i="2" l="1"/>
  <c r="I37" i="2" s="1"/>
  <c r="G38" i="2"/>
  <c r="I38" i="2"/>
  <c r="G39" i="2"/>
  <c r="I39" i="2" s="1"/>
  <c r="G40" i="2"/>
  <c r="I40" i="2" s="1"/>
  <c r="G41" i="2"/>
  <c r="I41" i="2" s="1"/>
  <c r="G42" i="2"/>
  <c r="I42" i="2"/>
  <c r="G43" i="2"/>
  <c r="I43" i="2" s="1"/>
  <c r="G44" i="2"/>
  <c r="I44" i="2" s="1"/>
  <c r="G122" i="3" l="1"/>
  <c r="G123" i="3" l="1"/>
  <c r="C12" i="1" l="1"/>
  <c r="D21" i="1"/>
  <c r="D20" i="1"/>
  <c r="D19" i="1"/>
  <c r="D18" i="1"/>
  <c r="D17" i="1"/>
  <c r="D16" i="1"/>
  <c r="D15" i="1"/>
  <c r="BE140" i="3"/>
  <c r="BD140" i="3"/>
  <c r="BC140" i="3"/>
  <c r="BB140" i="3"/>
  <c r="BA140" i="3"/>
  <c r="G140" i="3"/>
  <c r="BE139" i="3"/>
  <c r="BD139" i="3"/>
  <c r="BC139" i="3"/>
  <c r="BB139" i="3"/>
  <c r="G139" i="3"/>
  <c r="BA139" i="3" s="1"/>
  <c r="BE138" i="3"/>
  <c r="BD138" i="3"/>
  <c r="BC138" i="3"/>
  <c r="BB138" i="3"/>
  <c r="BB141" i="3"/>
  <c r="F30" i="2" s="1"/>
  <c r="BA138" i="3"/>
  <c r="G138" i="3"/>
  <c r="BE137" i="3"/>
  <c r="BD137" i="3"/>
  <c r="BC137" i="3"/>
  <c r="BB137" i="3"/>
  <c r="G137" i="3"/>
  <c r="BA137" i="3" s="1"/>
  <c r="BE136" i="3"/>
  <c r="BD136" i="3"/>
  <c r="BC136" i="3"/>
  <c r="BB136" i="3"/>
  <c r="G136" i="3"/>
  <c r="BA136" i="3" s="1"/>
  <c r="BE135" i="3"/>
  <c r="BD135" i="3"/>
  <c r="BC135" i="3"/>
  <c r="BB135" i="3"/>
  <c r="G135" i="3"/>
  <c r="BA135" i="3" s="1"/>
  <c r="BE134" i="3"/>
  <c r="BD134" i="3"/>
  <c r="BC134" i="3"/>
  <c r="BB134" i="3"/>
  <c r="G134" i="3"/>
  <c r="BA134" i="3" s="1"/>
  <c r="B30" i="2"/>
  <c r="A30" i="2"/>
  <c r="C141" i="3"/>
  <c r="BE131" i="3"/>
  <c r="BE132" i="3" s="1"/>
  <c r="I29" i="2" s="1"/>
  <c r="BC131" i="3"/>
  <c r="BC132" i="3" s="1"/>
  <c r="G29" i="2" s="1"/>
  <c r="BB131" i="3"/>
  <c r="BB132" i="3"/>
  <c r="F29" i="2" s="1"/>
  <c r="BA131" i="3"/>
  <c r="BA132" i="3" s="1"/>
  <c r="E29" i="2" s="1"/>
  <c r="G131" i="3"/>
  <c r="BD131" i="3" s="1"/>
  <c r="BD132" i="3" s="1"/>
  <c r="H29" i="2" s="1"/>
  <c r="B29" i="2"/>
  <c r="A29" i="2"/>
  <c r="C132" i="3"/>
  <c r="BE128" i="3"/>
  <c r="BE129" i="3" s="1"/>
  <c r="I28" i="2" s="1"/>
  <c r="BC128" i="3"/>
  <c r="BB128" i="3"/>
  <c r="BA128" i="3"/>
  <c r="G128" i="3"/>
  <c r="BD128" i="3" s="1"/>
  <c r="BE127" i="3"/>
  <c r="BC127" i="3"/>
  <c r="BC129" i="3" s="1"/>
  <c r="G28" i="2" s="1"/>
  <c r="BB127" i="3"/>
  <c r="BB129" i="3" s="1"/>
  <c r="F28" i="2" s="1"/>
  <c r="BA127" i="3"/>
  <c r="G127" i="3"/>
  <c r="BD127" i="3" s="1"/>
  <c r="B28" i="2"/>
  <c r="A28" i="2"/>
  <c r="C129" i="3"/>
  <c r="BE124" i="3"/>
  <c r="BD124" i="3"/>
  <c r="BC124" i="3"/>
  <c r="BA124" i="3"/>
  <c r="G124" i="3"/>
  <c r="BB124" i="3" s="1"/>
  <c r="BE123" i="3"/>
  <c r="BD123" i="3"/>
  <c r="BC123" i="3"/>
  <c r="BA123" i="3"/>
  <c r="BE122" i="3"/>
  <c r="BD122" i="3"/>
  <c r="BC122" i="3"/>
  <c r="BA122" i="3"/>
  <c r="BB122" i="3"/>
  <c r="B27" i="2"/>
  <c r="A27" i="2"/>
  <c r="C125" i="3"/>
  <c r="BE119" i="3"/>
  <c r="BD119" i="3"/>
  <c r="BC119" i="3"/>
  <c r="BA119" i="3"/>
  <c r="G119" i="3"/>
  <c r="BB119" i="3" s="1"/>
  <c r="BB120" i="3" s="1"/>
  <c r="F26" i="2" s="1"/>
  <c r="BE118" i="3"/>
  <c r="BE120" i="3"/>
  <c r="I26" i="2" s="1"/>
  <c r="BD118" i="3"/>
  <c r="BD120" i="3" s="1"/>
  <c r="H26" i="2" s="1"/>
  <c r="BC118" i="3"/>
  <c r="BC120" i="3"/>
  <c r="G26" i="2" s="1"/>
  <c r="BA118" i="3"/>
  <c r="BA120" i="3" s="1"/>
  <c r="E26" i="2" s="1"/>
  <c r="G118" i="3"/>
  <c r="G120" i="3" s="1"/>
  <c r="BB118" i="3"/>
  <c r="B26" i="2"/>
  <c r="A26" i="2"/>
  <c r="C120" i="3"/>
  <c r="BE115" i="3"/>
  <c r="BD115" i="3"/>
  <c r="BC115" i="3"/>
  <c r="BA115" i="3"/>
  <c r="G115" i="3"/>
  <c r="G116" i="3" s="1"/>
  <c r="BB115" i="3"/>
  <c r="BE114" i="3"/>
  <c r="BD114" i="3"/>
  <c r="BC114" i="3"/>
  <c r="BA114" i="3"/>
  <c r="G114" i="3"/>
  <c r="BB114" i="3" s="1"/>
  <c r="BE113" i="3"/>
  <c r="BE116" i="3" s="1"/>
  <c r="I25" i="2" s="1"/>
  <c r="BD113" i="3"/>
  <c r="BC113" i="3"/>
  <c r="BA113" i="3"/>
  <c r="G113" i="3"/>
  <c r="BB113" i="3" s="1"/>
  <c r="BE112" i="3"/>
  <c r="BD112" i="3"/>
  <c r="BC112" i="3"/>
  <c r="BC116" i="3" s="1"/>
  <c r="G25" i="2" s="1"/>
  <c r="BA112" i="3"/>
  <c r="BA116" i="3" s="1"/>
  <c r="E25" i="2" s="1"/>
  <c r="G112" i="3"/>
  <c r="BB112" i="3" s="1"/>
  <c r="B25" i="2"/>
  <c r="A25" i="2"/>
  <c r="C116" i="3"/>
  <c r="BE109" i="3"/>
  <c r="BD109" i="3"/>
  <c r="BC109" i="3"/>
  <c r="BA109" i="3"/>
  <c r="G109" i="3"/>
  <c r="BB109" i="3"/>
  <c r="BE108" i="3"/>
  <c r="BD108" i="3"/>
  <c r="BC108" i="3"/>
  <c r="BA108" i="3"/>
  <c r="BA110" i="3" s="1"/>
  <c r="E24" i="2" s="1"/>
  <c r="G108" i="3"/>
  <c r="BB108" i="3" s="1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24" i="2"/>
  <c r="A24" i="2"/>
  <c r="C110" i="3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/>
  <c r="BE99" i="3"/>
  <c r="BD99" i="3"/>
  <c r="BC99" i="3"/>
  <c r="BA99" i="3"/>
  <c r="G99" i="3"/>
  <c r="BB99" i="3" s="1"/>
  <c r="BE98" i="3"/>
  <c r="BD98" i="3"/>
  <c r="BC98" i="3"/>
  <c r="BA98" i="3"/>
  <c r="BA103" i="3"/>
  <c r="E23" i="2" s="1"/>
  <c r="G98" i="3"/>
  <c r="BB98" i="3" s="1"/>
  <c r="B23" i="2"/>
  <c r="A23" i="2"/>
  <c r="C103" i="3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E92" i="3"/>
  <c r="BD92" i="3"/>
  <c r="BC92" i="3"/>
  <c r="BA92" i="3"/>
  <c r="G92" i="3"/>
  <c r="BB92" i="3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A88" i="3"/>
  <c r="G88" i="3"/>
  <c r="BB88" i="3"/>
  <c r="BE87" i="3"/>
  <c r="BD87" i="3"/>
  <c r="BD96" i="3" s="1"/>
  <c r="H22" i="2" s="1"/>
  <c r="BC87" i="3"/>
  <c r="BA87" i="3"/>
  <c r="G87" i="3"/>
  <c r="BB87" i="3" s="1"/>
  <c r="B22" i="2"/>
  <c r="A22" i="2"/>
  <c r="C96" i="3"/>
  <c r="BE84" i="3"/>
  <c r="BE85" i="3" s="1"/>
  <c r="I21" i="2" s="1"/>
  <c r="BD84" i="3"/>
  <c r="BD85" i="3" s="1"/>
  <c r="H21" i="2" s="1"/>
  <c r="BC84" i="3"/>
  <c r="BC85" i="3" s="1"/>
  <c r="G21" i="2" s="1"/>
  <c r="BA84" i="3"/>
  <c r="BA85" i="3" s="1"/>
  <c r="E21" i="2" s="1"/>
  <c r="G84" i="3"/>
  <c r="BB84" i="3" s="1"/>
  <c r="BB85" i="3" s="1"/>
  <c r="F21" i="2" s="1"/>
  <c r="B21" i="2"/>
  <c r="A21" i="2"/>
  <c r="G85" i="3"/>
  <c r="C85" i="3"/>
  <c r="BE81" i="3"/>
  <c r="BE82" i="3"/>
  <c r="I20" i="2" s="1"/>
  <c r="BD81" i="3"/>
  <c r="BD82" i="3" s="1"/>
  <c r="H20" i="2" s="1"/>
  <c r="BC81" i="3"/>
  <c r="BC82" i="3"/>
  <c r="G20" i="2" s="1"/>
  <c r="BA81" i="3"/>
  <c r="BA82" i="3" s="1"/>
  <c r="E20" i="2" s="1"/>
  <c r="G81" i="3"/>
  <c r="BB81" i="3" s="1"/>
  <c r="BB82" i="3" s="1"/>
  <c r="F20" i="2" s="1"/>
  <c r="B20" i="2"/>
  <c r="A20" i="2"/>
  <c r="C82" i="3"/>
  <c r="BE78" i="3"/>
  <c r="BD78" i="3"/>
  <c r="BC78" i="3"/>
  <c r="BC79" i="3" s="1"/>
  <c r="G19" i="2" s="1"/>
  <c r="BA78" i="3"/>
  <c r="G78" i="3"/>
  <c r="BB78" i="3" s="1"/>
  <c r="BE77" i="3"/>
  <c r="BE79" i="3" s="1"/>
  <c r="I19" i="2" s="1"/>
  <c r="BD77" i="3"/>
  <c r="BC77" i="3"/>
  <c r="BA77" i="3"/>
  <c r="G77" i="3"/>
  <c r="BB77" i="3"/>
  <c r="BB79" i="3" s="1"/>
  <c r="F19" i="2" s="1"/>
  <c r="B19" i="2"/>
  <c r="A19" i="2"/>
  <c r="C79" i="3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/>
  <c r="BE71" i="3"/>
  <c r="BD71" i="3"/>
  <c r="BC71" i="3"/>
  <c r="BA71" i="3"/>
  <c r="G71" i="3"/>
  <c r="BB71" i="3"/>
  <c r="BE70" i="3"/>
  <c r="BD70" i="3"/>
  <c r="BC70" i="3"/>
  <c r="BA70" i="3"/>
  <c r="G70" i="3"/>
  <c r="BB70" i="3" s="1"/>
  <c r="BE69" i="3"/>
  <c r="BD69" i="3"/>
  <c r="BC69" i="3"/>
  <c r="BC75" i="3" s="1"/>
  <c r="G18" i="2" s="1"/>
  <c r="BA69" i="3"/>
  <c r="G69" i="3"/>
  <c r="G75" i="3" s="1"/>
  <c r="B18" i="2"/>
  <c r="A18" i="2"/>
  <c r="C75" i="3"/>
  <c r="BE66" i="3"/>
  <c r="BE67" i="3" s="1"/>
  <c r="I17" i="2" s="1"/>
  <c r="BD66" i="3"/>
  <c r="BD67" i="3" s="1"/>
  <c r="H17" i="2" s="1"/>
  <c r="BC66" i="3"/>
  <c r="BC67" i="3" s="1"/>
  <c r="G17" i="2" s="1"/>
  <c r="BB66" i="3"/>
  <c r="BB67" i="3"/>
  <c r="F17" i="2" s="1"/>
  <c r="G66" i="3"/>
  <c r="BA66" i="3"/>
  <c r="BA67" i="3" s="1"/>
  <c r="E17" i="2" s="1"/>
  <c r="B17" i="2"/>
  <c r="A17" i="2"/>
  <c r="C67" i="3"/>
  <c r="BE63" i="3"/>
  <c r="BE64" i="3" s="1"/>
  <c r="I16" i="2" s="1"/>
  <c r="BD63" i="3"/>
  <c r="BD64" i="3" s="1"/>
  <c r="H16" i="2" s="1"/>
  <c r="BC63" i="3"/>
  <c r="BC64" i="3"/>
  <c r="G16" i="2" s="1"/>
  <c r="BB63" i="3"/>
  <c r="BB64" i="3" s="1"/>
  <c r="F16" i="2" s="1"/>
  <c r="G63" i="3"/>
  <c r="BA63" i="3" s="1"/>
  <c r="BA64" i="3" s="1"/>
  <c r="E16" i="2" s="1"/>
  <c r="B16" i="2"/>
  <c r="A16" i="2"/>
  <c r="C64" i="3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E51" i="3"/>
  <c r="BD51" i="3"/>
  <c r="BD61" i="3" s="1"/>
  <c r="H15" i="2" s="1"/>
  <c r="BC51" i="3"/>
  <c r="BC61" i="3" s="1"/>
  <c r="G15" i="2" s="1"/>
  <c r="BB51" i="3"/>
  <c r="BB61" i="3" s="1"/>
  <c r="F15" i="2" s="1"/>
  <c r="G51" i="3"/>
  <c r="BA51" i="3" s="1"/>
  <c r="B15" i="2"/>
  <c r="A15" i="2"/>
  <c r="C61" i="3"/>
  <c r="BE48" i="3"/>
  <c r="BD48" i="3"/>
  <c r="BC48" i="3"/>
  <c r="BB48" i="3"/>
  <c r="G48" i="3"/>
  <c r="BA48" i="3" s="1"/>
  <c r="BE47" i="3"/>
  <c r="BE49" i="3" s="1"/>
  <c r="I14" i="2" s="1"/>
  <c r="BD47" i="3"/>
  <c r="BD49" i="3" s="1"/>
  <c r="H14" i="2" s="1"/>
  <c r="BC47" i="3"/>
  <c r="BC49" i="3" s="1"/>
  <c r="G14" i="2" s="1"/>
  <c r="BB47" i="3"/>
  <c r="BB49" i="3" s="1"/>
  <c r="F14" i="2" s="1"/>
  <c r="G47" i="3"/>
  <c r="BA47" i="3" s="1"/>
  <c r="BA49" i="3" s="1"/>
  <c r="E14" i="2" s="1"/>
  <c r="B14" i="2"/>
  <c r="A14" i="2"/>
  <c r="C49" i="3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/>
  <c r="BE41" i="3"/>
  <c r="BD41" i="3"/>
  <c r="BC41" i="3"/>
  <c r="BB41" i="3"/>
  <c r="G41" i="3"/>
  <c r="B13" i="2"/>
  <c r="A13" i="2"/>
  <c r="C45" i="3"/>
  <c r="BE38" i="3"/>
  <c r="BD38" i="3"/>
  <c r="BC38" i="3"/>
  <c r="BB38" i="3"/>
  <c r="G38" i="3"/>
  <c r="BA38" i="3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/>
  <c r="BE34" i="3"/>
  <c r="BD34" i="3"/>
  <c r="BC34" i="3"/>
  <c r="BC39" i="3" s="1"/>
  <c r="G12" i="2" s="1"/>
  <c r="BB34" i="3"/>
  <c r="BB39" i="3" s="1"/>
  <c r="F12" i="2" s="1"/>
  <c r="G34" i="3"/>
  <c r="G39" i="3" s="1"/>
  <c r="B12" i="2"/>
  <c r="A12" i="2"/>
  <c r="C39" i="3"/>
  <c r="BE31" i="3"/>
  <c r="BD31" i="3"/>
  <c r="BC31" i="3"/>
  <c r="BB31" i="3"/>
  <c r="G31" i="3"/>
  <c r="BA31" i="3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E32" i="3" s="1"/>
  <c r="I11" i="2" s="1"/>
  <c r="BD28" i="3"/>
  <c r="BC28" i="3"/>
  <c r="BC32" i="3" s="1"/>
  <c r="G11" i="2" s="1"/>
  <c r="BB28" i="3"/>
  <c r="BB32" i="3" s="1"/>
  <c r="F11" i="2" s="1"/>
  <c r="G28" i="3"/>
  <c r="BA28" i="3"/>
  <c r="B11" i="2"/>
  <c r="A11" i="2"/>
  <c r="C32" i="3"/>
  <c r="BE25" i="3"/>
  <c r="BD25" i="3"/>
  <c r="BC25" i="3"/>
  <c r="BB25" i="3"/>
  <c r="BB26" i="3" s="1"/>
  <c r="F10" i="2" s="1"/>
  <c r="G25" i="3"/>
  <c r="BA25" i="3" s="1"/>
  <c r="BE24" i="3"/>
  <c r="BD24" i="3"/>
  <c r="BD26" i="3" s="1"/>
  <c r="H10" i="2" s="1"/>
  <c r="BC24" i="3"/>
  <c r="BC26" i="3" s="1"/>
  <c r="G10" i="2" s="1"/>
  <c r="BB24" i="3"/>
  <c r="G24" i="3"/>
  <c r="BA24" i="3" s="1"/>
  <c r="B10" i="2"/>
  <c r="A10" i="2"/>
  <c r="C26" i="3"/>
  <c r="BE21" i="3"/>
  <c r="BE22" i="3" s="1"/>
  <c r="I9" i="2" s="1"/>
  <c r="BD21" i="3"/>
  <c r="BD22" i="3" s="1"/>
  <c r="H9" i="2" s="1"/>
  <c r="BC21" i="3"/>
  <c r="BC22" i="3"/>
  <c r="G9" i="2" s="1"/>
  <c r="BB21" i="3"/>
  <c r="BB22" i="3" s="1"/>
  <c r="F9" i="2" s="1"/>
  <c r="G21" i="3"/>
  <c r="G22" i="3" s="1"/>
  <c r="B9" i="2"/>
  <c r="A9" i="2"/>
  <c r="C22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C19" i="3"/>
  <c r="G8" i="2" s="1"/>
  <c r="BB13" i="3"/>
  <c r="G13" i="3"/>
  <c r="BA13" i="3" s="1"/>
  <c r="B8" i="2"/>
  <c r="A8" i="2"/>
  <c r="C19" i="3"/>
  <c r="BE10" i="3"/>
  <c r="BD10" i="3"/>
  <c r="BC10" i="3"/>
  <c r="BB10" i="3"/>
  <c r="G10" i="3"/>
  <c r="BA10" i="3"/>
  <c r="BE9" i="3"/>
  <c r="BD9" i="3"/>
  <c r="BC9" i="3"/>
  <c r="BB9" i="3"/>
  <c r="BB11" i="3" s="1"/>
  <c r="F7" i="2" s="1"/>
  <c r="G9" i="3"/>
  <c r="BA9" i="3" s="1"/>
  <c r="BE8" i="3"/>
  <c r="BE11" i="3" s="1"/>
  <c r="I7" i="2" s="1"/>
  <c r="BD8" i="3"/>
  <c r="BC8" i="3"/>
  <c r="BC11" i="3" s="1"/>
  <c r="G7" i="2" s="1"/>
  <c r="BB8" i="3"/>
  <c r="G8" i="3"/>
  <c r="G11" i="3" s="1"/>
  <c r="BA8" i="3"/>
  <c r="B7" i="2"/>
  <c r="A7" i="2"/>
  <c r="C11" i="3"/>
  <c r="E4" i="3"/>
  <c r="C4" i="3"/>
  <c r="F3" i="3"/>
  <c r="C3" i="3"/>
  <c r="C2" i="2"/>
  <c r="C1" i="2"/>
  <c r="C33" i="1"/>
  <c r="F33" i="1"/>
  <c r="C31" i="1"/>
  <c r="C9" i="1"/>
  <c r="C2" i="1"/>
  <c r="BA52" i="3"/>
  <c r="G79" i="3"/>
  <c r="G32" i="3"/>
  <c r="G49" i="3"/>
  <c r="G67" i="3"/>
  <c r="G129" i="3"/>
  <c r="BA32" i="3" l="1"/>
  <c r="E11" i="2" s="1"/>
  <c r="BB19" i="3"/>
  <c r="F8" i="2" s="1"/>
  <c r="BE26" i="3"/>
  <c r="I10" i="2" s="1"/>
  <c r="G45" i="3"/>
  <c r="BE61" i="3"/>
  <c r="I15" i="2" s="1"/>
  <c r="BE75" i="3"/>
  <c r="I18" i="2" s="1"/>
  <c r="BE96" i="3"/>
  <c r="I22" i="2" s="1"/>
  <c r="BE103" i="3"/>
  <c r="I23" i="2" s="1"/>
  <c r="BD116" i="3"/>
  <c r="H25" i="2" s="1"/>
  <c r="G132" i="3"/>
  <c r="BC141" i="3"/>
  <c r="G30" i="2" s="1"/>
  <c r="BE141" i="3"/>
  <c r="I30" i="2" s="1"/>
  <c r="BD32" i="3"/>
  <c r="H11" i="2" s="1"/>
  <c r="BE19" i="3"/>
  <c r="I8" i="2" s="1"/>
  <c r="BA41" i="3"/>
  <c r="BA45" i="3" s="1"/>
  <c r="E13" i="2" s="1"/>
  <c r="BC45" i="3"/>
  <c r="G13" i="2" s="1"/>
  <c r="BE45" i="3"/>
  <c r="I13" i="2" s="1"/>
  <c r="BD79" i="3"/>
  <c r="H19" i="2" s="1"/>
  <c r="BC103" i="3"/>
  <c r="G23" i="2" s="1"/>
  <c r="BC110" i="3"/>
  <c r="G24" i="2" s="1"/>
  <c r="BD141" i="3"/>
  <c r="H30" i="2" s="1"/>
  <c r="BD19" i="3"/>
  <c r="H8" i="2" s="1"/>
  <c r="BA75" i="3"/>
  <c r="E18" i="2" s="1"/>
  <c r="BB45" i="3"/>
  <c r="F13" i="2" s="1"/>
  <c r="BD103" i="3"/>
  <c r="H23" i="2" s="1"/>
  <c r="G110" i="3"/>
  <c r="BD110" i="3"/>
  <c r="H24" i="2" s="1"/>
  <c r="BA129" i="3"/>
  <c r="E28" i="2" s="1"/>
  <c r="BA11" i="3"/>
  <c r="E7" i="2" s="1"/>
  <c r="BA26" i="3"/>
  <c r="E10" i="2" s="1"/>
  <c r="BD75" i="3"/>
  <c r="H18" i="2" s="1"/>
  <c r="BE110" i="3"/>
  <c r="I24" i="2" s="1"/>
  <c r="BD11" i="3"/>
  <c r="H7" i="2" s="1"/>
  <c r="BD39" i="3"/>
  <c r="H12" i="2" s="1"/>
  <c r="BD45" i="3"/>
  <c r="H13" i="2" s="1"/>
  <c r="BC96" i="3"/>
  <c r="G22" i="2" s="1"/>
  <c r="BE39" i="3"/>
  <c r="I12" i="2" s="1"/>
  <c r="BA79" i="3"/>
  <c r="E19" i="2" s="1"/>
  <c r="BA96" i="3"/>
  <c r="E22" i="2" s="1"/>
  <c r="BA125" i="3"/>
  <c r="E27" i="2" s="1"/>
  <c r="BC125" i="3"/>
  <c r="G27" i="2" s="1"/>
  <c r="BB123" i="3"/>
  <c r="BB125" i="3" s="1"/>
  <c r="F27" i="2" s="1"/>
  <c r="BD125" i="3"/>
  <c r="H27" i="2" s="1"/>
  <c r="G125" i="3"/>
  <c r="BE125" i="3"/>
  <c r="I27" i="2" s="1"/>
  <c r="BB96" i="3"/>
  <c r="F22" i="2" s="1"/>
  <c r="BB110" i="3"/>
  <c r="F24" i="2" s="1"/>
  <c r="BB116" i="3"/>
  <c r="F25" i="2" s="1"/>
  <c r="BA19" i="3"/>
  <c r="E8" i="2" s="1"/>
  <c r="BA141" i="3"/>
  <c r="E30" i="2" s="1"/>
  <c r="BB103" i="3"/>
  <c r="F23" i="2" s="1"/>
  <c r="BD129" i="3"/>
  <c r="H28" i="2" s="1"/>
  <c r="BA61" i="3"/>
  <c r="E15" i="2" s="1"/>
  <c r="BA34" i="3"/>
  <c r="BA39" i="3" s="1"/>
  <c r="E12" i="2" s="1"/>
  <c r="G64" i="3"/>
  <c r="G82" i="3"/>
  <c r="G96" i="3"/>
  <c r="G141" i="3"/>
  <c r="G19" i="3"/>
  <c r="BA21" i="3"/>
  <c r="BA22" i="3" s="1"/>
  <c r="E9" i="2" s="1"/>
  <c r="G26" i="3"/>
  <c r="G61" i="3"/>
  <c r="BB69" i="3"/>
  <c r="BB75" i="3" s="1"/>
  <c r="F18" i="2" s="1"/>
  <c r="G103" i="3"/>
  <c r="I31" i="2" l="1"/>
  <c r="C21" i="1" s="1"/>
  <c r="H31" i="2"/>
  <c r="C17" i="1" s="1"/>
  <c r="E31" i="2"/>
  <c r="G31" i="2"/>
  <c r="C18" i="1" s="1"/>
  <c r="F31" i="2"/>
  <c r="C16" i="1" s="1"/>
  <c r="C15" i="1"/>
  <c r="G18" i="1" l="1"/>
  <c r="G19" i="1"/>
  <c r="G36" i="2"/>
  <c r="I36" i="2" s="1"/>
  <c r="G15" i="1" s="1"/>
  <c r="G20" i="1"/>
  <c r="C19" i="1"/>
  <c r="C22" i="1" s="1"/>
  <c r="G16" i="1"/>
  <c r="G17" i="1"/>
  <c r="G21" i="1"/>
  <c r="H45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<sst xmlns="http://schemas.openxmlformats.org/spreadsheetml/2006/main" count="469" uniqueCount="319">
  <si>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</si>
  <si>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</si>
  <si>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</si>
  <si>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</si>
  <si>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</si>
  <si>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</si>
  <si>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</si>
  <si>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</si>
  <si>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</si>
  <si>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</si>
  <si>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</si>
  <si>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</si>
  <si>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</si>
  <si>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</si>
  <si>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</si>
  <si>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</si>
  <si>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</si>
  <si>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</si>
  <si>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</si>
  <si>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</si>
  <si>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</si>
  <si>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</si>
  <si>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</si>
  <si>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</si>
  <si>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</si>
  <si>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</si>
  <si>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</si>
  <si>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</si>
  <si>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</si>
  <si>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</si>
  <si>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</si>
  <si>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</si>
  <si>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</si>
  <si>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</si>
  <si>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</si>
  <si>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</si>
  <si>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</si>
  <si>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</si>
  <si>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</si>
  <si>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</si>
  <si>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</si>
  <si>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</si>
  <si>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</si>
  <si>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</si>
  <si>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</si>
  <si>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</si>
  <si>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</si>
  <si>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</si>
  <si>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</si>
  <si>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</si>
  <si>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</si>
  <si>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</si>
  <si>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</si>
  <si>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</si>
  <si>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</si>
  <si>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</si>
  <si>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</si>
  <si>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</si>
  <si>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</si>
  <si>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</si>
  <si>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</si>
  <si>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</si>
  <si>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</si>
  <si>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</si>
  <si>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</si>
  <si>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</si>
  <si>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</si>
  <si>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</si>
  <si>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</si>
  <si>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</si>
  <si>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</si>
  <si>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</si>
  <si>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</si>
  <si>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</si>
  <si>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</si>
  <si>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</si>
  <si>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</si>
  <si>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2016-048</t>
  </si>
  <si>
    <t>Rekonstrukce interieru Jircháře 6,8</t>
  </si>
  <si>
    <t>113107121VF0</t>
  </si>
  <si>
    <t xml:space="preserve">Odstranění podkladu pl. 200 m2,kam.drcené tl.15 cm </t>
  </si>
  <si>
    <t>m2</t>
  </si>
  <si>
    <t>113107131R00</t>
  </si>
  <si>
    <t xml:space="preserve">Odstranění podkladu pl.200 m2, bet.prostý tl.15 cm </t>
  </si>
  <si>
    <t>113107142R00</t>
  </si>
  <si>
    <t xml:space="preserve">Odstranění podkladu pl.do 200 m2, živice tl. 10 cm </t>
  </si>
  <si>
    <t>3</t>
  </si>
  <si>
    <t>Svislé a kompletní konstrukce</t>
  </si>
  <si>
    <t>311231114R00</t>
  </si>
  <si>
    <t>Zdivo nosné cihelné z CP 29 P15 na MVC 2,5 dozdívka nad překladem, vyklínování zdiva</t>
  </si>
  <si>
    <t>m3</t>
  </si>
  <si>
    <t>317941123RT3</t>
  </si>
  <si>
    <t>Osazení ocelových válcovaných nosníků  č.14-22 včetně dodávky profilu I č.16</t>
  </si>
  <si>
    <t>t</t>
  </si>
  <si>
    <t>346244381RT2</t>
  </si>
  <si>
    <t>Plentování ocelových nosníků výšky do 20 cm s použitím suché maltové směsi</t>
  </si>
  <si>
    <t>346481111RT2</t>
  </si>
  <si>
    <t>Zaplentování rýh, nosníků rabicovým pletivem s použitím suché maltové směsi</t>
  </si>
  <si>
    <t>642942221VF0</t>
  </si>
  <si>
    <t>Osazení zárubní dveřních ocelových, pl. do 4,5 m2 vč.dodávky zárubně 145 x 197 x 16 cm, protipožární</t>
  </si>
  <si>
    <t>kus</t>
  </si>
  <si>
    <t>3-01</t>
  </si>
  <si>
    <t>Uložení pro osazení překladu - ocelová plotýnka dodávka, montáž</t>
  </si>
  <si>
    <t>342</t>
  </si>
  <si>
    <t>Sádrokartonové konstrukce</t>
  </si>
  <si>
    <t>342264051RT3</t>
  </si>
  <si>
    <t>Podhled sádrokartonový na zavěšenou ocel. konstr. desky standard impreg. tl. 12,5 mm, bez izolace</t>
  </si>
  <si>
    <t>4</t>
  </si>
  <si>
    <t>Vodorovné konstrukce</t>
  </si>
  <si>
    <t>4-01</t>
  </si>
  <si>
    <t xml:space="preserve">Podchycení stropní konstrukce pro bourání průvlaku </t>
  </si>
  <si>
    <t>soubor</t>
  </si>
  <si>
    <t>4-02</t>
  </si>
  <si>
    <t>Vyrovnávací schůdek v garáži 1700x300x150 mm betonový, hlazený povrch</t>
  </si>
  <si>
    <t>5</t>
  </si>
  <si>
    <t>Komunikace</t>
  </si>
  <si>
    <t>289970111R00</t>
  </si>
  <si>
    <t xml:space="preserve">Vrstva geotextilie 300g/m2 </t>
  </si>
  <si>
    <t>564851111R00</t>
  </si>
  <si>
    <t xml:space="preserve">Podklad ze štěrkodrti po zhutnění tloušťky 15 cm </t>
  </si>
  <si>
    <t>596215021R00</t>
  </si>
  <si>
    <t xml:space="preserve">Kladení zámkové dlažby tl. 6 cm do drtě tl. 4 cm </t>
  </si>
  <si>
    <t>59245020</t>
  </si>
  <si>
    <t>Dlažba zámková 6 cm přírodní</t>
  </si>
  <si>
    <t>61</t>
  </si>
  <si>
    <t>Upravy povrchů vnitřní</t>
  </si>
  <si>
    <t>601016193R00</t>
  </si>
  <si>
    <t xml:space="preserve">Penetrace hloubková stropů </t>
  </si>
  <si>
    <t>602011102R00</t>
  </si>
  <si>
    <t xml:space="preserve">Postřik cementový  ručně </t>
  </si>
  <si>
    <t>602011112RT3</t>
  </si>
  <si>
    <t>Omítka jádrová  ručně tloušťka vrstvy 15 mm</t>
  </si>
  <si>
    <t>602011141RT3</t>
  </si>
  <si>
    <t xml:space="preserve">Štuk vnitřní ručně tloušťka vrstvy 4 mm </t>
  </si>
  <si>
    <t>611421431RT2</t>
  </si>
  <si>
    <t>Oprava váp.omítek stropů do 50% plochy - štukových s použitím suché maltové směsi - po odstr.podhled</t>
  </si>
  <si>
    <t>63</t>
  </si>
  <si>
    <t>Podlahy a podlahové konstrukce</t>
  </si>
  <si>
    <t>631311121R00</t>
  </si>
  <si>
    <t>Doplnění mazanin betonem do 1 m2, do tl. 8 cm po bourané příčce</t>
  </si>
  <si>
    <t>632411104RT1</t>
  </si>
  <si>
    <t>Vyrovnávací stěrka, ruční zprac. tl.4 mm samonivelační</t>
  </si>
  <si>
    <t>632411904R00</t>
  </si>
  <si>
    <t xml:space="preserve">Penetrace savých podkladů pod nivelační stěrku </t>
  </si>
  <si>
    <t>63-01</t>
  </si>
  <si>
    <t>Očištění, lokální vyspravení, odmaštění betonové podlahy v garáži</t>
  </si>
  <si>
    <t>89</t>
  </si>
  <si>
    <t>Ostatní konstrukce na trubním vedení</t>
  </si>
  <si>
    <t>899102111VF0</t>
  </si>
  <si>
    <t xml:space="preserve">Demontáž mříže s rámem do 100 kg </t>
  </si>
  <si>
    <t>899102111VF1</t>
  </si>
  <si>
    <t>Osazení mříže s rámem do 100 kg včetně dodávky mříže lit. s rámem 600 x 600</t>
  </si>
  <si>
    <t>96</t>
  </si>
  <si>
    <t>Bourání konstrukcí</t>
  </si>
  <si>
    <t>120901121R00</t>
  </si>
  <si>
    <t xml:space="preserve">Bourání konstrukcí z prostého betonu sokl </t>
  </si>
  <si>
    <t>767581801R00</t>
  </si>
  <si>
    <t xml:space="preserve">Demontáž podhledů - kazet </t>
  </si>
  <si>
    <t>767582800R00</t>
  </si>
  <si>
    <t xml:space="preserve">Demontáž podhledů - roštů </t>
  </si>
  <si>
    <t>962031133R00</t>
  </si>
  <si>
    <t xml:space="preserve">Bourání příček cihelných tl. 15 cm </t>
  </si>
  <si>
    <t>962032231R00</t>
  </si>
  <si>
    <t xml:space="preserve">Bourání zdiva z cihel pálených na MVC </t>
  </si>
  <si>
    <t>965081713R00</t>
  </si>
  <si>
    <t xml:space="preserve">Bourání dlaždic keramických tl. 1 cm, nad 1 m2 </t>
  </si>
  <si>
    <t>968061125R00</t>
  </si>
  <si>
    <t xml:space="preserve">Vyvěšení dřevěných dveřních křídel pl. do 2 m2 </t>
  </si>
  <si>
    <t>974031167R00</t>
  </si>
  <si>
    <t>Vysekání rýh ve zdi cihelné 15 x 30 cm pro osazení překladu</t>
  </si>
  <si>
    <t>m</t>
  </si>
  <si>
    <t>978059531R00</t>
  </si>
  <si>
    <t xml:space="preserve">Odsekání vnitřních obkladů stěn nad 2 m2 </t>
  </si>
  <si>
    <t>96-01</t>
  </si>
  <si>
    <t xml:space="preserve">Odsekání soklíků keramických v.do 100 mm </t>
  </si>
  <si>
    <t>mb</t>
  </si>
  <si>
    <t>97</t>
  </si>
  <si>
    <t>Prorážení otvorů</t>
  </si>
  <si>
    <t>975043121R00</t>
  </si>
  <si>
    <t xml:space="preserve">Jednořad.podchycení stropů do 3,5 m,do 1000 kg/m 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</si>
  <si>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</si>
  <si>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</si>
  <si>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</si>
  <si>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</si>
  <si>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</si>
  <si>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</si>
  <si>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711212000R00</t>
  </si>
  <si>
    <t xml:space="preserve">Penetrace podkladu pod hydroizolační nátěr </t>
  </si>
  <si>
    <t>711212002RT1</t>
  </si>
  <si>
    <t>Stěrka hydroizolační těsnicí hmotou proti vlhkosti , tl. 2mm</t>
  </si>
  <si>
    <t>711212241R00</t>
  </si>
  <si>
    <t xml:space="preserve">Těsnění prostupů těsnicí manžetou </t>
  </si>
  <si>
    <t>711212601R00</t>
  </si>
  <si>
    <t xml:space="preserve">Těsnicí pás do spoje podlaha - stěna </t>
  </si>
  <si>
    <t>711212602R00</t>
  </si>
  <si>
    <t xml:space="preserve">Těsnicí roh vnější, vnitřní do spoje podlaha-stěna </t>
  </si>
  <si>
    <t>998711201R00</t>
  </si>
  <si>
    <t xml:space="preserve">Přesun hmot pro izolace proti vodě, výšky do 6 m </t>
  </si>
  <si>
    <t>713</t>
  </si>
  <si>
    <t>Izolace tepelné</t>
  </si>
  <si>
    <t>28375766.A</t>
  </si>
  <si>
    <t>Deska polystyrén samozhášivý EPS 100 S Odpočet materiálu - požadavek z požární zprávy</t>
  </si>
  <si>
    <t>63151547</t>
  </si>
  <si>
    <t>Deska minerální  1000x600x100 mm Přípočet materiálu - požadavek z požární zprávy</t>
  </si>
  <si>
    <t>720</t>
  </si>
  <si>
    <t>Zdravotechnická instalace</t>
  </si>
  <si>
    <t>720-01</t>
  </si>
  <si>
    <t>Zdravotechnická instalace rozpočet specialisty</t>
  </si>
  <si>
    <t>730</t>
  </si>
  <si>
    <t>Ústřední vytápění</t>
  </si>
  <si>
    <t>730-01</t>
  </si>
  <si>
    <t>Ústřední vytápění rozpočet specialisty</t>
  </si>
  <si>
    <t>766</t>
  </si>
  <si>
    <t>Konstrukce truhlářské</t>
  </si>
  <si>
    <t>762621120R00</t>
  </si>
  <si>
    <t xml:space="preserve">Montáž dveří tesařských jednokřídlových </t>
  </si>
  <si>
    <t>762621130R00</t>
  </si>
  <si>
    <t xml:space="preserve">Montáž dveří tesařských dvoukřídlových </t>
  </si>
  <si>
    <t>766-01</t>
  </si>
  <si>
    <t>Dveře plné hladké,  bílé, kování klika - klika štítek, vložka FAB, dvoukřídlé 1450/1970</t>
  </si>
  <si>
    <t>766-02</t>
  </si>
  <si>
    <t>Dveře plné hladké,  bílé, kování klika - klika štítek, vložka FAB, dvoukřídlé 1550/1970</t>
  </si>
  <si>
    <t>766-03</t>
  </si>
  <si>
    <t>Dveře plné hladké, bílé, kování klika - klika štítek, vložka FAB, 900/1970</t>
  </si>
  <si>
    <t>766-04</t>
  </si>
  <si>
    <t>Dveře plné hladké,  bílé, kování klika - klika štítek, vložka FAB, 800/1970</t>
  </si>
  <si>
    <t>766-05</t>
  </si>
  <si>
    <t>Dveře plné hladké,  bílé, kování klika - klika štítek, vložka FAB, 600/1970</t>
  </si>
  <si>
    <t>766-06</t>
  </si>
  <si>
    <t>Dveře pl.hladké, bílé,klika - klika,štítek,FAB dvoukřídlé 1450/1970,EW30,samozavírače,koordinátor</t>
  </si>
  <si>
    <t>998766201R00</t>
  </si>
  <si>
    <t xml:space="preserve">Přesun hmot pro truhlářské konstr., výšky do 6 m </t>
  </si>
  <si>
    <t>771</t>
  </si>
  <si>
    <t>Podlahy z dlaždic a obklady</t>
  </si>
  <si>
    <t>771130111R00</t>
  </si>
  <si>
    <t xml:space="preserve">Obklad soklíků rovných do tmele výšky do 100 mm </t>
  </si>
  <si>
    <t>771212113RT9</t>
  </si>
  <si>
    <t>Kladení dlažby keramické do TM, vel. do 400x400 mm vč. tmele a spár hmoty</t>
  </si>
  <si>
    <t>771551020R00</t>
  </si>
  <si>
    <t>Montáž podlah z dlaždic teracových do MC, 20x20 cm včetně dl., zařezání, spárování</t>
  </si>
  <si>
    <t>59764202</t>
  </si>
  <si>
    <t>Dlažba keramická 300x300x9 mm</t>
  </si>
  <si>
    <t>998771201R00</t>
  </si>
  <si>
    <t xml:space="preserve">Přesun hmot pro podlahy z dlaždic, výšky do 6 m </t>
  </si>
  <si>
    <t>776</t>
  </si>
  <si>
    <t>Podlahy povlakové</t>
  </si>
  <si>
    <t>776401800R00</t>
  </si>
  <si>
    <t xml:space="preserve">Demontáž soklíků nebo lišt, pryžových nebo z PVC </t>
  </si>
  <si>
    <t>776421100RU1</t>
  </si>
  <si>
    <t>Lepení podlahových soklíků z měkčeného PVC včetně dodávky soklíku PVC</t>
  </si>
  <si>
    <t>776511820RT3</t>
  </si>
  <si>
    <t>Odstranění PVC podlah lepených s podložkou z ploch do 10 m2, přebroušení podkladu</t>
  </si>
  <si>
    <t>776521100RU2</t>
  </si>
  <si>
    <t>Lepení povlakových podlah z pásů PVC na Chemopren včetně podlahoviny Novoflor extra, tl. 2,0 mm</t>
  </si>
  <si>
    <t>998776201R00</t>
  </si>
  <si>
    <t xml:space="preserve">Přesun hmot pro podlahy povlakové, výšky do 6 m </t>
  </si>
  <si>
    <t>781</t>
  </si>
  <si>
    <t>Obklady keramické</t>
  </si>
  <si>
    <t>781415014RT9</t>
  </si>
  <si>
    <t xml:space="preserve">Montáž obkladů stěn, porovin., do tmele </t>
  </si>
  <si>
    <t>781-01</t>
  </si>
  <si>
    <t xml:space="preserve">Srovnání podkladu pod obklad, penetrace </t>
  </si>
  <si>
    <t>5978137089</t>
  </si>
  <si>
    <t xml:space="preserve">Obkládačka  250x330x7 mm </t>
  </si>
  <si>
    <t>998781201R00</t>
  </si>
  <si>
    <t xml:space="preserve">Přesun hmot pro obklady keramické, výšky do 6 m </t>
  </si>
  <si>
    <t>783</t>
  </si>
  <si>
    <t>Nátěry</t>
  </si>
  <si>
    <t>783-002</t>
  </si>
  <si>
    <t xml:space="preserve">Nátěr podlahy v garáži </t>
  </si>
  <si>
    <t>783-01</t>
  </si>
  <si>
    <t xml:space="preserve">Očištění zárubně, nátěr, barva bílá </t>
  </si>
  <si>
    <t>784</t>
  </si>
  <si>
    <t>Malby</t>
  </si>
  <si>
    <t>783801811R00</t>
  </si>
  <si>
    <t>Odstranění nátěrů z omítek stropů, oškrabáním 30% z výměry podhledů</t>
  </si>
  <si>
    <t>784195412R00</t>
  </si>
  <si>
    <t xml:space="preserve">Malba tekutá, bílá, 2 x </t>
  </si>
  <si>
    <t>784-01</t>
  </si>
  <si>
    <t>Vyspravení podkladu pod malby stropů 30% z výměry podhledů</t>
  </si>
  <si>
    <t>M21</t>
  </si>
  <si>
    <t>Elektromontáže</t>
  </si>
  <si>
    <t>M21-01</t>
  </si>
  <si>
    <t xml:space="preserve">Výměna těles osvětlení na stávajícím vedení montáž </t>
  </si>
  <si>
    <t>M21-02</t>
  </si>
  <si>
    <t>Výměna těles osvětlení na stávajícím vedení svítidla</t>
  </si>
  <si>
    <t>M22</t>
  </si>
  <si>
    <t>Montáž sdělovací a zabezp. techniky</t>
  </si>
  <si>
    <t>M22-01</t>
  </si>
  <si>
    <t xml:space="preserve">Montáž sdělovací a zabezp. techniky </t>
  </si>
  <si>
    <t>D96</t>
  </si>
  <si>
    <t>Přesuny suti a vybouraných hmot</t>
  </si>
  <si>
    <t>D96-01</t>
  </si>
  <si>
    <t xml:space="preserve">Přesun a likvidace směsných odpadů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</si>
  <si>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</si>
  <si>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</si>
  <si>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</si>
  <si>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</si>
  <si>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</si>
  <si>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</si>
  <si>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</si>
  <si>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</si>
  <si>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979088212R00</t>
  </si>
  <si>
    <t xml:space="preserve">Nakládání suti na dopravní prostředky </t>
  </si>
  <si>
    <t>979999998R00</t>
  </si>
  <si>
    <t xml:space="preserve">Poplatek za skládku suti 5% příměsí </t>
  </si>
  <si>
    <t>Ztížené výrobní podmínky</t>
  </si>
  <si>
    <t>Oborová přirážka</t>
  </si>
  <si>
    <t>Přesun stavebních kapacit</t>
  </si>
  <si>
    <t>Mimostaveništní doprava</t>
  </si>
  <si>
    <t>Provoz investora</t>
  </si>
  <si>
    <t>Rezerva rozpočtu</t>
  </si>
  <si>
    <t>VRN pro ZTI a UT</t>
  </si>
  <si>
    <t>Zařízení staveniště</t>
  </si>
  <si>
    <t>Kompletační činnost (IČD)</t>
  </si>
  <si>
    <t>Česká geologická služba</t>
  </si>
  <si>
    <t>UCHYTIL s.r.o.</t>
  </si>
  <si>
    <t>Ing. Vít Filipi</t>
  </si>
  <si>
    <t>Slepý rozpočet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</si>
</sst>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5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5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7" fillId="0" borderId="18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4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centerContinuous"/>
    </xf>
    <xf numFmtId="0" fontId="4" fillId="2" borderId="21" xfId="0" applyFont="1" applyFill="1" applyBorder="1" applyAlignment="1">
      <alignment horizontal="centerContinuous"/>
    </xf>
    <xf numFmtId="0" fontId="3" fillId="2" borderId="21" xfId="0" applyFont="1" applyFill="1" applyBorder="1" applyAlignment="1">
      <alignment horizontal="centerContinuous"/>
    </xf>
    <xf numFmtId="0" fontId="3" fillId="0" borderId="23" xfId="0" applyFont="1" applyBorder="1"/>
    <xf numFmtId="0" fontId="3" fillId="0" borderId="24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5" xfId="0" applyFont="1" applyBorder="1"/>
    <xf numFmtId="0" fontId="3" fillId="0" borderId="24" xfId="0" applyFont="1" applyBorder="1" applyAlignment="1">
      <alignment shrinkToFit="1"/>
    </xf>
    <xf numFmtId="0" fontId="3" fillId="0" borderId="26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27" xfId="0" applyNumberFormat="1" applyFont="1" applyBorder="1"/>
    <xf numFmtId="0" fontId="3" fillId="0" borderId="28" xfId="0" applyFont="1" applyBorder="1"/>
    <xf numFmtId="3" fontId="3" fillId="0" borderId="29" xfId="0" applyNumberFormat="1" applyFont="1" applyBorder="1"/>
    <xf numFmtId="0" fontId="3" fillId="0" borderId="30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3" xfId="0" applyFont="1" applyBorder="1"/>
    <xf numFmtId="0" fontId="3" fillId="0" borderId="34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29" xfId="0" applyFont="1" applyFill="1" applyBorder="1"/>
    <xf numFmtId="0" fontId="7" fillId="2" borderId="3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0" xfId="1" applyNumberFormat="1" applyFont="1" applyBorder="1"/>
    <xf numFmtId="49" fontId="3" fillId="0" borderId="40" xfId="1" applyNumberFormat="1" applyFont="1" applyBorder="1"/>
    <xf numFmtId="49" fontId="3" fillId="0" borderId="40" xfId="1" applyNumberFormat="1" applyFont="1" applyBorder="1" applyAlignment="1">
      <alignment horizontal="right"/>
    </xf>
    <xf numFmtId="0" fontId="3" fillId="0" borderId="41" xfId="1" applyFont="1" applyBorder="1"/>
    <xf numFmtId="49" fontId="3" fillId="0" borderId="40" xfId="0" applyNumberFormat="1" applyFont="1" applyBorder="1" applyAlignment="1">
      <alignment horizontal="left"/>
    </xf>
    <xf numFmtId="0" fontId="3" fillId="0" borderId="42" xfId="0" applyNumberFormat="1" applyFont="1" applyBorder="1"/>
    <xf numFmtId="49" fontId="4" fillId="0" borderId="43" xfId="1" applyNumberFormat="1" applyFont="1" applyBorder="1"/>
    <xf numFmtId="49" fontId="3" fillId="0" borderId="43" xfId="1" applyNumberFormat="1" applyFont="1" applyBorder="1"/>
    <xf numFmtId="49" fontId="3" fillId="0" borderId="43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0" xfId="0" applyNumberFormat="1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5" fillId="0" borderId="0" xfId="0" applyFont="1" applyBorder="1"/>
    <xf numFmtId="3" fontId="3" fillId="0" borderId="34" xfId="0" applyNumberFormat="1" applyFont="1" applyBorder="1"/>
    <xf numFmtId="0" fontId="4" fillId="2" borderId="20" xfId="0" applyFont="1" applyFill="1" applyBorder="1"/>
    <xf numFmtId="0" fontId="4" fillId="2" borderId="21" xfId="0" applyFont="1" applyFill="1" applyBorder="1"/>
    <xf numFmtId="3" fontId="4" fillId="2" borderId="22" xfId="0" applyNumberFormat="1" applyFont="1" applyFill="1" applyBorder="1"/>
    <xf numFmtId="3" fontId="4" fillId="2" borderId="44" xfId="0" applyNumberFormat="1" applyFont="1" applyFill="1" applyBorder="1"/>
    <xf numFmtId="3" fontId="4" fillId="2" borderId="45" xfId="0" applyNumberFormat="1" applyFont="1" applyFill="1" applyBorder="1"/>
    <xf numFmtId="3" fontId="4" fillId="2" borderId="46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2" xfId="0" applyFont="1" applyFill="1" applyBorder="1"/>
    <xf numFmtId="0" fontId="4" fillId="2" borderId="47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2" xfId="0" applyNumberFormat="1" applyFont="1" applyFill="1" applyBorder="1" applyAlignment="1">
      <alignment horizontal="right"/>
    </xf>
    <xf numFmtId="0" fontId="3" fillId="0" borderId="16" xfId="0" applyFont="1" applyBorder="1"/>
    <xf numFmtId="3" fontId="3" fillId="0" borderId="25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29" xfId="0" applyFont="1" applyFill="1" applyBorder="1"/>
    <xf numFmtId="0" fontId="3" fillId="2" borderId="29" xfId="0" applyFont="1" applyFill="1" applyBorder="1"/>
    <xf numFmtId="4" fontId="3" fillId="2" borderId="48" xfId="0" applyNumberFormat="1" applyFont="1" applyFill="1" applyBorder="1"/>
    <xf numFmtId="4" fontId="3" fillId="2" borderId="28" xfId="0" applyNumberFormat="1" applyFont="1" applyFill="1" applyBorder="1"/>
    <xf numFmtId="4" fontId="3" fillId="2" borderId="29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0" xfId="1" applyFont="1" applyBorder="1"/>
    <xf numFmtId="0" fontId="5" fillId="0" borderId="41" xfId="1" applyFont="1" applyBorder="1" applyAlignment="1">
      <alignment horizontal="right"/>
    </xf>
    <xf numFmtId="49" fontId="3" fillId="0" borderId="40" xfId="1" applyNumberFormat="1" applyFont="1" applyBorder="1" applyAlignment="1">
      <alignment horizontal="left"/>
    </xf>
    <xf numFmtId="0" fontId="3" fillId="0" borderId="42" xfId="1" applyFont="1" applyBorder="1"/>
    <xf numFmtId="0" fontId="3" fillId="0" borderId="43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49" xfId="1" applyFont="1" applyBorder="1" applyAlignment="1">
      <alignment horizontal="center"/>
    </xf>
    <xf numFmtId="49" fontId="4" fillId="0" borderId="49" xfId="1" applyNumberFormat="1" applyFont="1" applyBorder="1" applyAlignment="1">
      <alignment horizontal="left"/>
    </xf>
    <xf numFmtId="0" fontId="4" fillId="0" borderId="50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1" xfId="1" applyFont="1" applyBorder="1" applyAlignment="1">
      <alignment horizontal="center" vertical="top"/>
    </xf>
    <xf numFmtId="49" fontId="17" fillId="0" borderId="51" xfId="1" applyNumberFormat="1" applyFont="1" applyBorder="1" applyAlignment="1">
      <alignment horizontal="left" vertical="top"/>
    </xf>
    <xf numFmtId="0" fontId="17" fillId="0" borderId="51" xfId="1" applyFont="1" applyBorder="1" applyAlignment="1">
      <alignment vertical="top" wrapText="1"/>
    </xf>
    <xf numFmtId="49" fontId="17" fillId="0" borderId="51" xfId="1" applyNumberFormat="1" applyFont="1" applyBorder="1" applyAlignment="1">
      <alignment horizontal="center" shrinkToFit="1"/>
    </xf>
    <xf numFmtId="4" fontId="17" fillId="0" borderId="51" xfId="1" applyNumberFormat="1" applyFont="1" applyBorder="1" applyAlignment="1">
      <alignment horizontal="right"/>
    </xf>
    <xf numFmtId="4" fontId="17" fillId="0" borderId="51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50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49" xfId="0" applyNumberFormat="1" applyFont="1" applyBorder="1"/>
    <xf numFmtId="3" fontId="3" fillId="0" borderId="52" xfId="0" applyNumberFormat="1" applyFont="1" applyBorder="1"/>
    <xf numFmtId="14" fontId="3" fillId="0" borderId="13" xfId="0" applyNumberFormat="1" applyFont="1" applyBorder="1"/>
    <xf numFmtId="0" fontId="3" fillId="0" borderId="13" xfId="0" applyFont="1" applyBorder="1" applyAlignment="1">
      <alignment horizontal="right"/>
    </xf>
    <xf numFmtId="4" fontId="17" fillId="0" borderId="51" xfId="1" applyNumberFormat="1" applyFont="1" applyFill="1" applyBorder="1"/>
    <xf numFmtId="4" fontId="17" fillId="0" borderId="51" xfId="1" applyNumberFormat="1" applyFont="1" applyFill="1" applyBorder="1" applyAlignment="1">
      <alignment horizontal="right"/>
    </xf>
    <xf numFmtId="0" fontId="10" fillId="0" borderId="0" xfId="1" applyFill="1"/>
    <xf numFmtId="0" fontId="10" fillId="0" borderId="0" xfId="1" applyNumberFormat="1" applyFill="1"/>
    <xf numFmtId="4" fontId="10" fillId="0" borderId="0" xfId="1" applyNumberFormat="1"/>
    <xf numFmtId="3" fontId="3" fillId="0" borderId="6" xfId="0" applyNumberFormat="1" applyFont="1" applyFill="1" applyBorder="1"/>
    <xf numFmtId="3" fontId="3" fillId="0" borderId="49" xfId="0" applyNumberFormat="1" applyFont="1" applyFill="1" applyBorder="1"/>
    <xf numFmtId="0" fontId="5" fillId="0" borderId="10" xfId="0" applyFont="1" applyBorder="1" applyAlignment="1">
      <alignment horizontal="left"/>
    </xf>
    <xf numFmtId="0" fontId="5" fillId="0" borderId="50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30" xfId="0" applyFont="1" applyBorder="1" applyAlignment="1">
      <alignment horizontal="center" shrinkToFit="1"/>
    </xf>
    <xf numFmtId="166" fontId="3" fillId="0" borderId="50" xfId="0" applyNumberFormat="1" applyFont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7" fillId="2" borderId="53" xfId="0" applyNumberFormat="1" applyFont="1" applyFill="1" applyBorder="1" applyAlignment="1">
      <alignment horizontal="right" indent="2"/>
    </xf>
    <xf numFmtId="166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54" xfId="1" applyFont="1" applyBorder="1" applyAlignment="1">
      <alignment horizontal="center"/>
    </xf>
    <xf numFmtId="0" fontId="3" fillId="0" borderId="55" xfId="1" applyFont="1" applyBorder="1" applyAlignment="1">
      <alignment horizontal="center"/>
    </xf>
    <xf numFmtId="0" fontId="3" fillId="0" borderId="56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left"/>
    </xf>
    <xf numFmtId="0" fontId="3" fillId="0" borderId="43" xfId="1" applyFont="1" applyBorder="1" applyAlignment="1">
      <alignment horizontal="left"/>
    </xf>
    <xf numFmtId="0" fontId="3" fillId="0" borderId="59" xfId="1" applyFont="1" applyBorder="1" applyAlignment="1">
      <alignment horizontal="left"/>
    </xf>
    <xf numFmtId="3" fontId="4" fillId="2" borderId="29" xfId="0" applyNumberFormat="1" applyFont="1" applyFill="1" applyBorder="1" applyAlignment="1">
      <alignment horizontal="right"/>
    </xf>
    <xf numFmtId="3" fontId="4" fillId="2" borderId="4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56" xfId="1" applyNumberFormat="1" applyFont="1" applyBorder="1" applyAlignment="1">
      <alignment horizontal="center"/>
    </xf>
    <xf numFmtId="0" fontId="3" fillId="0" borderId="58" xfId="1" applyFont="1" applyBorder="1" applyAlignment="1">
      <alignment horizontal="center" shrinkToFit="1"/>
    </xf>
    <xf numFmtId="0" fontId="3" fillId="0" borderId="43" xfId="1" applyFont="1" applyBorder="1" applyAlignment="1">
      <alignment horizontal="center" shrinkToFit="1"/>
    </xf>
    <xf numFmtId="0" fontId="3" fillId="0" borderId="59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M20" sqref="M2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0</v>
      </c>
      <c r="D2" s="5"/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74</v>
      </c>
      <c r="B5" s="18"/>
      <c r="C5" s="19"/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11</v>
      </c>
      <c r="G7" s="22"/>
    </row>
    <row r="8" spans="1:57" x14ac:dyDescent="0.2">
      <c r="A8" s="29" t="s">
        <v>12</v>
      </c>
      <c r="B8" s="13"/>
      <c r="C8" s="207" t="s">
        <v>316</v>
      </c>
      <c r="D8" s="207"/>
      <c r="E8" s="208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7" t="str">
        <f>Projektant</f>
        <v>UCHYTIL s.r.o.</v>
      </c>
      <c r="D9" s="207"/>
      <c r="E9" s="208"/>
      <c r="F9" s="13"/>
      <c r="G9" s="34"/>
      <c r="H9" s="35"/>
    </row>
    <row r="10" spans="1:57" x14ac:dyDescent="0.2">
      <c r="A10" s="29" t="s">
        <v>15</v>
      </c>
      <c r="B10" s="13"/>
      <c r="C10" s="207" t="s">
        <v>315</v>
      </c>
      <c r="D10" s="207"/>
      <c r="E10" s="207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7"/>
      <c r="D11" s="207"/>
      <c r="E11" s="207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7" t="str">
        <f>Projektant</f>
        <v>UCHYTIL s.r.o.</v>
      </c>
      <c r="D12" s="207"/>
      <c r="E12" s="208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Rekapitulace!A36</f>
        <v>Ztížené výrobní podmínky</v>
      </c>
      <c r="E15" s="58"/>
      <c r="F15" s="59"/>
      <c r="G15" s="56">
        <f>Rekapitulace!I36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Rekapitulace!A37</f>
        <v>Oborová přirážka</v>
      </c>
      <c r="E16" s="60"/>
      <c r="F16" s="61"/>
      <c r="G16" s="56">
        <f>Rekapitulace!I37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Rekapitulace!A38</f>
        <v>Přesun stavebních kapacit</v>
      </c>
      <c r="E17" s="60"/>
      <c r="F17" s="61"/>
      <c r="G17" s="56">
        <f>Rekapitulace!I38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Rekapitulace!A39</f>
        <v>Mimostaveništní doprava</v>
      </c>
      <c r="E18" s="60"/>
      <c r="F18" s="61"/>
      <c r="G18" s="56">
        <f>Rekapitulace!I39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Rekapitulace!A40</f>
        <v>Provoz investora</v>
      </c>
      <c r="E19" s="60"/>
      <c r="F19" s="61"/>
      <c r="G19" s="56">
        <f>Rekapitulace!I40</f>
        <v>0</v>
      </c>
    </row>
    <row r="20" spans="1:7" ht="15.95" customHeight="1" x14ac:dyDescent="0.2">
      <c r="A20" s="64"/>
      <c r="B20" s="55"/>
      <c r="C20" s="56"/>
      <c r="D20" s="9" t="str">
        <f>Rekapitulace!A41</f>
        <v>Rezerva rozpočtu</v>
      </c>
      <c r="E20" s="60"/>
      <c r="F20" s="61"/>
      <c r="G20" s="56">
        <f>Rekapitulace!I41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Rekapitulace!A42</f>
        <v>VRN pro ZTI a UT</v>
      </c>
      <c r="E21" s="60"/>
      <c r="F21" s="61"/>
      <c r="G21" s="205">
        <f>Rekapitulace!I42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09" t="s">
        <v>34</v>
      </c>
      <c r="B23" s="210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199" t="s">
        <v>317</v>
      </c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198">
        <v>42527</v>
      </c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0</v>
      </c>
      <c r="G30" s="212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0</v>
      </c>
      <c r="G31" s="212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11">
        <v>0</v>
      </c>
      <c r="G32" s="212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13">
        <f>ROUND(SUM(F30:F33),0)</f>
        <v>0</v>
      </c>
      <c r="G34" s="214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15"/>
      <c r="C37" s="215"/>
      <c r="D37" s="215"/>
      <c r="E37" s="215"/>
      <c r="F37" s="215"/>
      <c r="G37" s="215"/>
      <c r="H37" t="s">
        <v>6</v>
      </c>
    </row>
    <row r="38" spans="1:8" ht="12.75" customHeight="1" x14ac:dyDescent="0.2">
      <c r="A38" s="96"/>
      <c r="B38" s="215"/>
      <c r="C38" s="215"/>
      <c r="D38" s="215"/>
      <c r="E38" s="215"/>
      <c r="F38" s="215"/>
      <c r="G38" s="215"/>
      <c r="H38" t="s">
        <v>6</v>
      </c>
    </row>
    <row r="39" spans="1:8" x14ac:dyDescent="0.2">
      <c r="A39" s="96"/>
      <c r="B39" s="215"/>
      <c r="C39" s="215"/>
      <c r="D39" s="215"/>
      <c r="E39" s="215"/>
      <c r="F39" s="215"/>
      <c r="G39" s="215"/>
      <c r="H39" t="s">
        <v>6</v>
      </c>
    </row>
    <row r="40" spans="1:8" x14ac:dyDescent="0.2">
      <c r="A40" s="96"/>
      <c r="B40" s="215"/>
      <c r="C40" s="215"/>
      <c r="D40" s="215"/>
      <c r="E40" s="215"/>
      <c r="F40" s="215"/>
      <c r="G40" s="215"/>
      <c r="H40" t="s">
        <v>6</v>
      </c>
    </row>
    <row r="41" spans="1:8" x14ac:dyDescent="0.2">
      <c r="A41" s="96"/>
      <c r="B41" s="215"/>
      <c r="C41" s="215"/>
      <c r="D41" s="215"/>
      <c r="E41" s="215"/>
      <c r="F41" s="215"/>
      <c r="G41" s="215"/>
      <c r="H41" t="s">
        <v>6</v>
      </c>
    </row>
    <row r="42" spans="1:8" x14ac:dyDescent="0.2">
      <c r="A42" s="96"/>
      <c r="B42" s="215"/>
      <c r="C42" s="215"/>
      <c r="D42" s="215"/>
      <c r="E42" s="215"/>
      <c r="F42" s="215"/>
      <c r="G42" s="215"/>
      <c r="H42" t="s">
        <v>6</v>
      </c>
    </row>
    <row r="43" spans="1:8" x14ac:dyDescent="0.2">
      <c r="A43" s="96"/>
      <c r="B43" s="215"/>
      <c r="C43" s="215"/>
      <c r="D43" s="215"/>
      <c r="E43" s="215"/>
      <c r="F43" s="215"/>
      <c r="G43" s="215"/>
      <c r="H43" t="s">
        <v>6</v>
      </c>
    </row>
    <row r="44" spans="1:8" x14ac:dyDescent="0.2">
      <c r="A44" s="96"/>
      <c r="B44" s="215"/>
      <c r="C44" s="215"/>
      <c r="D44" s="215"/>
      <c r="E44" s="215"/>
      <c r="F44" s="215"/>
      <c r="G44" s="215"/>
      <c r="H44" t="s">
        <v>6</v>
      </c>
    </row>
    <row r="45" spans="1:8" ht="0.75" customHeight="1" x14ac:dyDescent="0.2">
      <c r="A45" s="96"/>
      <c r="B45" s="215"/>
      <c r="C45" s="215"/>
      <c r="D45" s="215"/>
      <c r="E45" s="215"/>
      <c r="F45" s="215"/>
      <c r="G45" s="215"/>
      <c r="H45" t="s">
        <v>6</v>
      </c>
    </row>
    <row r="46" spans="1:8" x14ac:dyDescent="0.2">
      <c r="B46" s="216"/>
      <c r="C46" s="216"/>
      <c r="D46" s="216"/>
      <c r="E46" s="216"/>
      <c r="F46" s="216"/>
      <c r="G46" s="216"/>
    </row>
    <row r="47" spans="1:8" x14ac:dyDescent="0.2">
      <c r="B47" s="216"/>
      <c r="C47" s="216"/>
      <c r="D47" s="216"/>
      <c r="E47" s="216"/>
      <c r="F47" s="216"/>
      <c r="G47" s="216"/>
    </row>
    <row r="48" spans="1:8" x14ac:dyDescent="0.2">
      <c r="B48" s="216"/>
      <c r="C48" s="216"/>
      <c r="D48" s="216"/>
      <c r="E48" s="216"/>
      <c r="F48" s="216"/>
      <c r="G48" s="216"/>
    </row>
    <row r="49" spans="2:7" x14ac:dyDescent="0.2">
      <c r="B49" s="216"/>
      <c r="C49" s="216"/>
      <c r="D49" s="216"/>
      <c r="E49" s="216"/>
      <c r="F49" s="216"/>
      <c r="G49" s="216"/>
    </row>
    <row r="50" spans="2:7" x14ac:dyDescent="0.2">
      <c r="B50" s="216"/>
      <c r="C50" s="216"/>
      <c r="D50" s="216"/>
      <c r="E50" s="216"/>
      <c r="F50" s="216"/>
      <c r="G50" s="216"/>
    </row>
    <row r="51" spans="2:7" x14ac:dyDescent="0.2">
      <c r="B51" s="216"/>
      <c r="C51" s="216"/>
      <c r="D51" s="216"/>
      <c r="E51" s="216"/>
      <c r="F51" s="216"/>
      <c r="G51" s="216"/>
    </row>
    <row r="52" spans="2:7" x14ac:dyDescent="0.2">
      <c r="B52" s="216"/>
      <c r="C52" s="216"/>
      <c r="D52" s="216"/>
      <c r="E52" s="216"/>
      <c r="F52" s="216"/>
      <c r="G52" s="216"/>
    </row>
    <row r="53" spans="2:7" x14ac:dyDescent="0.2">
      <c r="B53" s="216"/>
      <c r="C53" s="216"/>
      <c r="D53" s="216"/>
      <c r="E53" s="216"/>
      <c r="F53" s="216"/>
      <c r="G53" s="216"/>
    </row>
    <row r="54" spans="2:7" x14ac:dyDescent="0.2">
      <c r="B54" s="216"/>
      <c r="C54" s="216"/>
      <c r="D54" s="216"/>
      <c r="E54" s="216"/>
      <c r="F54" s="216"/>
      <c r="G54" s="216"/>
    </row>
    <row r="55" spans="2:7" x14ac:dyDescent="0.2">
      <c r="B55" s="216"/>
      <c r="C55" s="216"/>
      <c r="D55" s="216"/>
      <c r="E55" s="216"/>
      <c r="F55" s="216"/>
      <c r="G55" s="216"/>
    </row>
  </sheetData>
  <mergeCells count="22">
    <mergeCell ref="B55:G55"/>
    <mergeCell ref="B46:G46"/>
    <mergeCell ref="B47:G47"/>
    <mergeCell ref="B48:G48"/>
    <mergeCell ref="B49:G49"/>
    <mergeCell ref="B50:G50"/>
    <mergeCell ref="B51:G51"/>
    <mergeCell ref="F34:G34"/>
    <mergeCell ref="B37:G45"/>
    <mergeCell ref="B52:G52"/>
    <mergeCell ref="B53:G53"/>
    <mergeCell ref="B54:G54"/>
    <mergeCell ref="A23:B23"/>
    <mergeCell ref="F30:G30"/>
    <mergeCell ref="F31:G31"/>
    <mergeCell ref="F32:G32"/>
    <mergeCell ref="F33:G3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6"/>
  <sheetViews>
    <sheetView workbookViewId="0">
      <selection activeCell="L4" sqref="L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7" t="s">
        <v>49</v>
      </c>
      <c r="B1" s="218"/>
      <c r="C1" s="97" t="str">
        <f>CONCATENATE(cislostavby," ",nazevstavby)</f>
        <v>2016-048 Rekonstrukce interieru Jircháře 6,8</v>
      </c>
      <c r="D1" s="98"/>
      <c r="E1" s="99"/>
      <c r="F1" s="98"/>
      <c r="G1" s="100" t="s">
        <v>318</v>
      </c>
      <c r="H1" s="101"/>
      <c r="I1" s="102"/>
    </row>
    <row r="2" spans="1:9" ht="13.5" thickBot="1" x14ac:dyDescent="0.25">
      <c r="A2" s="219" t="s">
        <v>50</v>
      </c>
      <c r="B2" s="220"/>
      <c r="C2" s="103" t="str">
        <f>CONCATENATE(cisloobjektu," ",nazevobjektu)</f>
        <v xml:space="preserve">1 </v>
      </c>
      <c r="D2" s="104"/>
      <c r="E2" s="105"/>
      <c r="F2" s="104"/>
      <c r="G2" s="221"/>
      <c r="H2" s="222"/>
      <c r="I2" s="22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31</v>
      </c>
    </row>
    <row r="7" spans="1:9" s="35" customFormat="1" x14ac:dyDescent="0.2">
      <c r="A7" s="194" t="str">
        <f>Položky!B7</f>
        <v>1</v>
      </c>
      <c r="B7" s="115" t="str">
        <f>Položky!C7</f>
        <v>Zemní práce</v>
      </c>
      <c r="C7" s="66"/>
      <c r="D7" s="116"/>
      <c r="E7" s="195">
        <f>Položky!BA11</f>
        <v>0</v>
      </c>
      <c r="F7" s="196">
        <f>Položky!BB11</f>
        <v>0</v>
      </c>
      <c r="G7" s="196">
        <f>Položky!BC11</f>
        <v>0</v>
      </c>
      <c r="H7" s="196">
        <f>Položky!BD11</f>
        <v>0</v>
      </c>
      <c r="I7" s="197">
        <f>Položky!BE11</f>
        <v>0</v>
      </c>
    </row>
    <row r="8" spans="1:9" s="35" customFormat="1" x14ac:dyDescent="0.2">
      <c r="A8" s="194" t="str">
        <f>Položky!B12</f>
        <v>3</v>
      </c>
      <c r="B8" s="115" t="str">
        <f>Položky!C12</f>
        <v>Svislé a kompletní konstrukce</v>
      </c>
      <c r="C8" s="66"/>
      <c r="D8" s="116"/>
      <c r="E8" s="195">
        <f>Položky!BA19</f>
        <v>0</v>
      </c>
      <c r="F8" s="196">
        <f>Položky!BB19</f>
        <v>0</v>
      </c>
      <c r="G8" s="196">
        <f>Položky!BC19</f>
        <v>0</v>
      </c>
      <c r="H8" s="196">
        <f>Položky!BD19</f>
        <v>0</v>
      </c>
      <c r="I8" s="197">
        <f>Položky!BE19</f>
        <v>0</v>
      </c>
    </row>
    <row r="9" spans="1:9" s="35" customFormat="1" x14ac:dyDescent="0.2">
      <c r="A9" s="194" t="str">
        <f>Položky!B20</f>
        <v>342</v>
      </c>
      <c r="B9" s="115" t="str">
        <f>Položky!C20</f>
        <v>Sádrokartonové konstrukce</v>
      </c>
      <c r="C9" s="66"/>
      <c r="D9" s="116"/>
      <c r="E9" s="195">
        <f>Položky!BA22</f>
        <v>0</v>
      </c>
      <c r="F9" s="196">
        <f>Položky!BB22</f>
        <v>0</v>
      </c>
      <c r="G9" s="196">
        <f>Položky!BC22</f>
        <v>0</v>
      </c>
      <c r="H9" s="196">
        <f>Položky!BD22</f>
        <v>0</v>
      </c>
      <c r="I9" s="197">
        <f>Položky!BE22</f>
        <v>0</v>
      </c>
    </row>
    <row r="10" spans="1:9" s="35" customFormat="1" x14ac:dyDescent="0.2">
      <c r="A10" s="194" t="str">
        <f>Položky!B23</f>
        <v>4</v>
      </c>
      <c r="B10" s="115" t="str">
        <f>Položky!C23</f>
        <v>Vodorovné konstrukce</v>
      </c>
      <c r="C10" s="66"/>
      <c r="D10" s="116"/>
      <c r="E10" s="195">
        <f>Položky!BA26</f>
        <v>0</v>
      </c>
      <c r="F10" s="196">
        <f>Položky!BB26</f>
        <v>0</v>
      </c>
      <c r="G10" s="196">
        <f>Položky!BC26</f>
        <v>0</v>
      </c>
      <c r="H10" s="196">
        <f>Položky!BD26</f>
        <v>0</v>
      </c>
      <c r="I10" s="197">
        <f>Položky!BE26</f>
        <v>0</v>
      </c>
    </row>
    <row r="11" spans="1:9" s="35" customFormat="1" x14ac:dyDescent="0.2">
      <c r="A11" s="194" t="str">
        <f>Položky!B27</f>
        <v>5</v>
      </c>
      <c r="B11" s="115" t="str">
        <f>Položky!C27</f>
        <v>Komunikace</v>
      </c>
      <c r="C11" s="66"/>
      <c r="D11" s="116"/>
      <c r="E11" s="195">
        <f>Položky!BA32</f>
        <v>0</v>
      </c>
      <c r="F11" s="196">
        <f>Položky!BB32</f>
        <v>0</v>
      </c>
      <c r="G11" s="196">
        <f>Položky!BC32</f>
        <v>0</v>
      </c>
      <c r="H11" s="196">
        <f>Položky!BD32</f>
        <v>0</v>
      </c>
      <c r="I11" s="197">
        <f>Položky!BE32</f>
        <v>0</v>
      </c>
    </row>
    <row r="12" spans="1:9" s="35" customFormat="1" x14ac:dyDescent="0.2">
      <c r="A12" s="194" t="str">
        <f>Položky!B33</f>
        <v>61</v>
      </c>
      <c r="B12" s="115" t="str">
        <f>Položky!C33</f>
        <v>Upravy povrchů vnitřní</v>
      </c>
      <c r="C12" s="66"/>
      <c r="D12" s="116"/>
      <c r="E12" s="195">
        <f>Položky!BA39</f>
        <v>0</v>
      </c>
      <c r="F12" s="196">
        <f>Položky!BB39</f>
        <v>0</v>
      </c>
      <c r="G12" s="196">
        <f>Položky!BC39</f>
        <v>0</v>
      </c>
      <c r="H12" s="196">
        <f>Položky!BD39</f>
        <v>0</v>
      </c>
      <c r="I12" s="197">
        <f>Položky!BE39</f>
        <v>0</v>
      </c>
    </row>
    <row r="13" spans="1:9" s="35" customFormat="1" x14ac:dyDescent="0.2">
      <c r="A13" s="194" t="str">
        <f>Položky!B40</f>
        <v>63</v>
      </c>
      <c r="B13" s="115" t="str">
        <f>Položky!C40</f>
        <v>Podlahy a podlahové konstrukce</v>
      </c>
      <c r="C13" s="66"/>
      <c r="D13" s="116"/>
      <c r="E13" s="195">
        <f>Položky!BA45</f>
        <v>0</v>
      </c>
      <c r="F13" s="196">
        <f>Položky!BB45</f>
        <v>0</v>
      </c>
      <c r="G13" s="196">
        <f>Položky!BC45</f>
        <v>0</v>
      </c>
      <c r="H13" s="196">
        <f>Položky!BD45</f>
        <v>0</v>
      </c>
      <c r="I13" s="197">
        <f>Položky!BE45</f>
        <v>0</v>
      </c>
    </row>
    <row r="14" spans="1:9" s="35" customFormat="1" x14ac:dyDescent="0.2">
      <c r="A14" s="194" t="str">
        <f>Položky!B46</f>
        <v>89</v>
      </c>
      <c r="B14" s="115" t="str">
        <f>Položky!C46</f>
        <v>Ostatní konstrukce na trubním vedení</v>
      </c>
      <c r="C14" s="66"/>
      <c r="D14" s="116"/>
      <c r="E14" s="195">
        <f>Položky!BA49</f>
        <v>0</v>
      </c>
      <c r="F14" s="196">
        <f>Položky!BB49</f>
        <v>0</v>
      </c>
      <c r="G14" s="196">
        <f>Položky!BC49</f>
        <v>0</v>
      </c>
      <c r="H14" s="196">
        <f>Položky!BD49</f>
        <v>0</v>
      </c>
      <c r="I14" s="197">
        <f>Položky!BE49</f>
        <v>0</v>
      </c>
    </row>
    <row r="15" spans="1:9" s="35" customFormat="1" x14ac:dyDescent="0.2">
      <c r="A15" s="194" t="str">
        <f>Položky!B50</f>
        <v>96</v>
      </c>
      <c r="B15" s="115" t="str">
        <f>Položky!C50</f>
        <v>Bourání konstrukcí</v>
      </c>
      <c r="C15" s="66"/>
      <c r="D15" s="116"/>
      <c r="E15" s="195">
        <f>Položky!BA61</f>
        <v>0</v>
      </c>
      <c r="F15" s="196">
        <f>Položky!BB61</f>
        <v>0</v>
      </c>
      <c r="G15" s="196">
        <f>Položky!BC61</f>
        <v>0</v>
      </c>
      <c r="H15" s="196">
        <f>Položky!BD61</f>
        <v>0</v>
      </c>
      <c r="I15" s="197">
        <f>Položky!BE61</f>
        <v>0</v>
      </c>
    </row>
    <row r="16" spans="1:9" s="35" customFormat="1" x14ac:dyDescent="0.2">
      <c r="A16" s="194" t="str">
        <f>Položky!B62</f>
        <v>97</v>
      </c>
      <c r="B16" s="115" t="str">
        <f>Položky!C62</f>
        <v>Prorážení otvorů</v>
      </c>
      <c r="C16" s="66"/>
      <c r="D16" s="116"/>
      <c r="E16" s="195">
        <f>Položky!BA64</f>
        <v>0</v>
      </c>
      <c r="F16" s="196">
        <f>Položky!BB64</f>
        <v>0</v>
      </c>
      <c r="G16" s="196">
        <f>Položky!BC64</f>
        <v>0</v>
      </c>
      <c r="H16" s="196">
        <f>Položky!BD64</f>
        <v>0</v>
      </c>
      <c r="I16" s="197">
        <f>Položky!BE64</f>
        <v>0</v>
      </c>
    </row>
    <row r="17" spans="1:9" s="35" customFormat="1" x14ac:dyDescent="0.2">
      <c r="A17" s="194" t="str">
        <f>Položky!B65</f>
        <v>99</v>
      </c>
      <c r="B17" s="115" t="str">
        <f>Položky!C65</f>
        <v>Staveništní přesun hmot</v>
      </c>
      <c r="C17" s="66"/>
      <c r="D17" s="116"/>
      <c r="E17" s="195">
        <f>Položky!BA67</f>
        <v>0</v>
      </c>
      <c r="F17" s="196">
        <f>Položky!BB67</f>
        <v>0</v>
      </c>
      <c r="G17" s="196">
        <f>Položky!BC67</f>
        <v>0</v>
      </c>
      <c r="H17" s="196">
        <f>Položky!BD67</f>
        <v>0</v>
      </c>
      <c r="I17" s="197">
        <f>Položky!BE67</f>
        <v>0</v>
      </c>
    </row>
    <row r="18" spans="1:9" s="35" customFormat="1" x14ac:dyDescent="0.2">
      <c r="A18" s="194" t="str">
        <f>Položky!B68</f>
        <v>711</v>
      </c>
      <c r="B18" s="115" t="str">
        <f>Položky!C68</f>
        <v>Izolace proti vodě</v>
      </c>
      <c r="C18" s="66"/>
      <c r="D18" s="116"/>
      <c r="E18" s="195">
        <f>Položky!BA75</f>
        <v>0</v>
      </c>
      <c r="F18" s="196">
        <f>Položky!BB75</f>
        <v>0</v>
      </c>
      <c r="G18" s="196">
        <f>Položky!BC75</f>
        <v>0</v>
      </c>
      <c r="H18" s="196">
        <f>Položky!BD75</f>
        <v>0</v>
      </c>
      <c r="I18" s="197">
        <f>Položky!BE75</f>
        <v>0</v>
      </c>
    </row>
    <row r="19" spans="1:9" s="35" customFormat="1" x14ac:dyDescent="0.2">
      <c r="A19" s="194" t="str">
        <f>Položky!B76</f>
        <v>713</v>
      </c>
      <c r="B19" s="115" t="str">
        <f>Položky!C76</f>
        <v>Izolace tepelné</v>
      </c>
      <c r="C19" s="66"/>
      <c r="D19" s="116"/>
      <c r="E19" s="195">
        <f>Položky!BA79</f>
        <v>0</v>
      </c>
      <c r="F19" s="196">
        <f>Položky!BB79</f>
        <v>0</v>
      </c>
      <c r="G19" s="196">
        <f>Položky!BC79</f>
        <v>0</v>
      </c>
      <c r="H19" s="196">
        <f>Položky!BD79</f>
        <v>0</v>
      </c>
      <c r="I19" s="197">
        <f>Položky!BE79</f>
        <v>0</v>
      </c>
    </row>
    <row r="20" spans="1:9" s="35" customFormat="1" x14ac:dyDescent="0.2">
      <c r="A20" s="194" t="str">
        <f>Položky!B80</f>
        <v>720</v>
      </c>
      <c r="B20" s="115" t="str">
        <f>Položky!C80</f>
        <v>Zdravotechnická instalace</v>
      </c>
      <c r="C20" s="66"/>
      <c r="D20" s="116"/>
      <c r="E20" s="195">
        <f>Položky!BA82</f>
        <v>0</v>
      </c>
      <c r="F20" s="206">
        <f>Položky!BB82</f>
        <v>0</v>
      </c>
      <c r="G20" s="196">
        <f>Položky!BC82</f>
        <v>0</v>
      </c>
      <c r="H20" s="196">
        <f>Položky!BD82</f>
        <v>0</v>
      </c>
      <c r="I20" s="197">
        <f>Položky!BE82</f>
        <v>0</v>
      </c>
    </row>
    <row r="21" spans="1:9" s="35" customFormat="1" x14ac:dyDescent="0.2">
      <c r="A21" s="194" t="str">
        <f>Položky!B83</f>
        <v>730</v>
      </c>
      <c r="B21" s="115" t="str">
        <f>Položky!C83</f>
        <v>Ústřední vytápění</v>
      </c>
      <c r="C21" s="66"/>
      <c r="D21" s="116"/>
      <c r="E21" s="195">
        <f>Položky!BA85</f>
        <v>0</v>
      </c>
      <c r="F21" s="206">
        <f>Položky!BB85</f>
        <v>0</v>
      </c>
      <c r="G21" s="196">
        <f>Položky!BC85</f>
        <v>0</v>
      </c>
      <c r="H21" s="196">
        <f>Položky!BD85</f>
        <v>0</v>
      </c>
      <c r="I21" s="197">
        <f>Položky!BE85</f>
        <v>0</v>
      </c>
    </row>
    <row r="22" spans="1:9" s="35" customFormat="1" x14ac:dyDescent="0.2">
      <c r="A22" s="194" t="str">
        <f>Položky!B86</f>
        <v>766</v>
      </c>
      <c r="B22" s="115" t="str">
        <f>Položky!C86</f>
        <v>Konstrukce truhlářské</v>
      </c>
      <c r="C22" s="66"/>
      <c r="D22" s="116"/>
      <c r="E22" s="195">
        <f>Položky!BA96</f>
        <v>0</v>
      </c>
      <c r="F22" s="206">
        <f>Položky!BB96</f>
        <v>0</v>
      </c>
      <c r="G22" s="196">
        <f>Položky!BC96</f>
        <v>0</v>
      </c>
      <c r="H22" s="196">
        <f>Položky!BD96</f>
        <v>0</v>
      </c>
      <c r="I22" s="197">
        <f>Položky!BE96</f>
        <v>0</v>
      </c>
    </row>
    <row r="23" spans="1:9" s="35" customFormat="1" x14ac:dyDescent="0.2">
      <c r="A23" s="194" t="str">
        <f>Položky!B97</f>
        <v>771</v>
      </c>
      <c r="B23" s="115" t="str">
        <f>Položky!C97</f>
        <v>Podlahy z dlaždic a obklady</v>
      </c>
      <c r="C23" s="66"/>
      <c r="D23" s="116"/>
      <c r="E23" s="195">
        <f>Položky!BA103</f>
        <v>0</v>
      </c>
      <c r="F23" s="196">
        <f>Položky!BB103</f>
        <v>0</v>
      </c>
      <c r="G23" s="196">
        <f>Položky!BC103</f>
        <v>0</v>
      </c>
      <c r="H23" s="196">
        <f>Položky!BD103</f>
        <v>0</v>
      </c>
      <c r="I23" s="197">
        <f>Položky!BE103</f>
        <v>0</v>
      </c>
    </row>
    <row r="24" spans="1:9" s="35" customFormat="1" x14ac:dyDescent="0.2">
      <c r="A24" s="194" t="str">
        <f>Položky!B104</f>
        <v>776</v>
      </c>
      <c r="B24" s="115" t="str">
        <f>Položky!C104</f>
        <v>Podlahy povlakové</v>
      </c>
      <c r="C24" s="66"/>
      <c r="D24" s="116"/>
      <c r="E24" s="195">
        <f>Položky!BA110</f>
        <v>0</v>
      </c>
      <c r="F24" s="196">
        <f>Položky!BB110</f>
        <v>0</v>
      </c>
      <c r="G24" s="196">
        <f>Položky!BC110</f>
        <v>0</v>
      </c>
      <c r="H24" s="196">
        <f>Položky!BD110</f>
        <v>0</v>
      </c>
      <c r="I24" s="197">
        <f>Položky!BE110</f>
        <v>0</v>
      </c>
    </row>
    <row r="25" spans="1:9" s="35" customFormat="1" x14ac:dyDescent="0.2">
      <c r="A25" s="194" t="str">
        <f>Položky!B111</f>
        <v>781</v>
      </c>
      <c r="B25" s="115" t="str">
        <f>Položky!C111</f>
        <v>Obklady keramické</v>
      </c>
      <c r="C25" s="66"/>
      <c r="D25" s="116"/>
      <c r="E25" s="195">
        <f>Položky!BA116</f>
        <v>0</v>
      </c>
      <c r="F25" s="196">
        <f>Položky!BB116</f>
        <v>0</v>
      </c>
      <c r="G25" s="196">
        <f>Položky!BC116</f>
        <v>0</v>
      </c>
      <c r="H25" s="196">
        <f>Položky!BD116</f>
        <v>0</v>
      </c>
      <c r="I25" s="197">
        <f>Položky!BE116</f>
        <v>0</v>
      </c>
    </row>
    <row r="26" spans="1:9" s="35" customFormat="1" x14ac:dyDescent="0.2">
      <c r="A26" s="194" t="str">
        <f>Položky!B117</f>
        <v>783</v>
      </c>
      <c r="B26" s="115" t="str">
        <f>Položky!C117</f>
        <v>Nátěry</v>
      </c>
      <c r="C26" s="66"/>
      <c r="D26" s="116"/>
      <c r="E26" s="195">
        <f>Položky!BA120</f>
        <v>0</v>
      </c>
      <c r="F26" s="196">
        <f>Položky!BB120</f>
        <v>0</v>
      </c>
      <c r="G26" s="196">
        <f>Položky!BC120</f>
        <v>0</v>
      </c>
      <c r="H26" s="196">
        <f>Položky!BD120</f>
        <v>0</v>
      </c>
      <c r="I26" s="197">
        <f>Položky!BE120</f>
        <v>0</v>
      </c>
    </row>
    <row r="27" spans="1:9" s="35" customFormat="1" x14ac:dyDescent="0.2">
      <c r="A27" s="194" t="str">
        <f>Položky!B121</f>
        <v>784</v>
      </c>
      <c r="B27" s="115" t="str">
        <f>Položky!C121</f>
        <v>Malby</v>
      </c>
      <c r="C27" s="66"/>
      <c r="D27" s="116"/>
      <c r="E27" s="195">
        <f>Položky!BA125</f>
        <v>0</v>
      </c>
      <c r="F27" s="196">
        <f>Položky!BB125</f>
        <v>0</v>
      </c>
      <c r="G27" s="196">
        <f>Položky!BC125</f>
        <v>0</v>
      </c>
      <c r="H27" s="196">
        <f>Položky!BD125</f>
        <v>0</v>
      </c>
      <c r="I27" s="197">
        <f>Položky!BE125</f>
        <v>0</v>
      </c>
    </row>
    <row r="28" spans="1:9" s="35" customFormat="1" x14ac:dyDescent="0.2">
      <c r="A28" s="194" t="str">
        <f>Položky!B126</f>
        <v>M21</v>
      </c>
      <c r="B28" s="115" t="str">
        <f>Položky!C126</f>
        <v>Elektromontáže</v>
      </c>
      <c r="C28" s="66"/>
      <c r="D28" s="116"/>
      <c r="E28" s="195">
        <f>Položky!BA129</f>
        <v>0</v>
      </c>
      <c r="F28" s="196">
        <f>Položky!BB129</f>
        <v>0</v>
      </c>
      <c r="G28" s="196">
        <f>Položky!BC129</f>
        <v>0</v>
      </c>
      <c r="H28" s="196">
        <f>Položky!BD129</f>
        <v>0</v>
      </c>
      <c r="I28" s="197">
        <f>Položky!BE129</f>
        <v>0</v>
      </c>
    </row>
    <row r="29" spans="1:9" s="35" customFormat="1" x14ac:dyDescent="0.2">
      <c r="A29" s="194" t="str">
        <f>Položky!B130</f>
        <v>M22</v>
      </c>
      <c r="B29" s="115" t="str">
        <f>Položky!C130</f>
        <v>Montáž sdělovací a zabezp. techniky</v>
      </c>
      <c r="C29" s="66"/>
      <c r="D29" s="116"/>
      <c r="E29" s="195">
        <f>Položky!BA132</f>
        <v>0</v>
      </c>
      <c r="F29" s="196">
        <f>Položky!BB132</f>
        <v>0</v>
      </c>
      <c r="G29" s="196">
        <f>Položky!BC132</f>
        <v>0</v>
      </c>
      <c r="H29" s="196">
        <f>Položky!BD132</f>
        <v>0</v>
      </c>
      <c r="I29" s="197">
        <f>Položky!BE132</f>
        <v>0</v>
      </c>
    </row>
    <row r="30" spans="1:9" s="35" customFormat="1" ht="13.5" thickBot="1" x14ac:dyDescent="0.25">
      <c r="A30" s="194" t="str">
        <f>Položky!B133</f>
        <v>D96</v>
      </c>
      <c r="B30" s="115" t="str">
        <f>Položky!C133</f>
        <v>Přesuny suti a vybouraných hmot</v>
      </c>
      <c r="C30" s="66"/>
      <c r="D30" s="116"/>
      <c r="E30" s="195">
        <f>Položky!BA141</f>
        <v>0</v>
      </c>
      <c r="F30" s="196">
        <f>Položky!BB141</f>
        <v>0</v>
      </c>
      <c r="G30" s="196">
        <f>Položky!BC141</f>
        <v>0</v>
      </c>
      <c r="H30" s="196">
        <f>Položky!BD141</f>
        <v>0</v>
      </c>
      <c r="I30" s="197">
        <f>Položky!BE141</f>
        <v>0</v>
      </c>
    </row>
    <row r="31" spans="1:9" s="123" customFormat="1" ht="13.5" thickBot="1" x14ac:dyDescent="0.25">
      <c r="A31" s="117"/>
      <c r="B31" s="118" t="s">
        <v>57</v>
      </c>
      <c r="C31" s="118"/>
      <c r="D31" s="119"/>
      <c r="E31" s="120">
        <f>SUM(E7:E30)</f>
        <v>0</v>
      </c>
      <c r="F31" s="121">
        <f>SUM(F7:F30)</f>
        <v>0</v>
      </c>
      <c r="G31" s="121">
        <f>SUM(G7:G30)</f>
        <v>0</v>
      </c>
      <c r="H31" s="121">
        <f>SUM(H7:H30)</f>
        <v>0</v>
      </c>
      <c r="I31" s="122">
        <f>SUM(I7:I30)</f>
        <v>0</v>
      </c>
    </row>
    <row r="32" spans="1:9" x14ac:dyDescent="0.2">
      <c r="A32" s="66"/>
      <c r="B32" s="66"/>
      <c r="C32" s="66"/>
      <c r="D32" s="66"/>
      <c r="E32" s="66"/>
      <c r="F32" s="66"/>
      <c r="G32" s="66"/>
      <c r="H32" s="66"/>
      <c r="I32" s="66"/>
    </row>
    <row r="33" spans="1:57" ht="19.5" customHeight="1" x14ac:dyDescent="0.25">
      <c r="A33" s="107" t="s">
        <v>58</v>
      </c>
      <c r="B33" s="107"/>
      <c r="C33" s="107"/>
      <c r="D33" s="107"/>
      <c r="E33" s="107"/>
      <c r="F33" s="107"/>
      <c r="G33" s="124"/>
      <c r="H33" s="107"/>
      <c r="I33" s="107"/>
      <c r="BA33" s="41"/>
      <c r="BB33" s="41"/>
      <c r="BC33" s="41"/>
      <c r="BD33" s="41"/>
      <c r="BE33" s="41"/>
    </row>
    <row r="34" spans="1:57" ht="13.5" thickBot="1" x14ac:dyDescent="0.25">
      <c r="A34" s="77"/>
      <c r="B34" s="77"/>
      <c r="C34" s="77"/>
      <c r="D34" s="77"/>
      <c r="E34" s="77"/>
      <c r="F34" s="77"/>
      <c r="G34" s="77"/>
      <c r="H34" s="77"/>
      <c r="I34" s="77"/>
    </row>
    <row r="35" spans="1:57" x14ac:dyDescent="0.2">
      <c r="A35" s="71" t="s">
        <v>59</v>
      </c>
      <c r="B35" s="72"/>
      <c r="C35" s="72"/>
      <c r="D35" s="125"/>
      <c r="E35" s="126" t="s">
        <v>60</v>
      </c>
      <c r="F35" s="127" t="s">
        <v>61</v>
      </c>
      <c r="G35" s="128" t="s">
        <v>62</v>
      </c>
      <c r="H35" s="129"/>
      <c r="I35" s="130" t="s">
        <v>60</v>
      </c>
    </row>
    <row r="36" spans="1:57" x14ac:dyDescent="0.2">
      <c r="A36" s="64" t="s">
        <v>306</v>
      </c>
      <c r="B36" s="55"/>
      <c r="C36" s="55"/>
      <c r="D36" s="131"/>
      <c r="E36" s="132">
        <v>0</v>
      </c>
      <c r="F36" s="133">
        <v>0</v>
      </c>
      <c r="G36" s="134">
        <f>CHOOSE(BA36+1,HSV+PSV,HSV+PSV+Mont,HSV+PSV+Dodavka+Mont,HSV,PSV,Mont,Dodavka,Mont+Dodavka,0)</f>
        <v>0</v>
      </c>
      <c r="H36" s="135"/>
      <c r="I36" s="136">
        <f t="shared" ref="I36:I44" si="0">E36+F36*G36/100</f>
        <v>0</v>
      </c>
      <c r="BA36">
        <v>0</v>
      </c>
    </row>
    <row r="37" spans="1:57" x14ac:dyDescent="0.2">
      <c r="A37" s="64" t="s">
        <v>307</v>
      </c>
      <c r="B37" s="55"/>
      <c r="C37" s="55"/>
      <c r="D37" s="131"/>
      <c r="E37" s="132">
        <v>0</v>
      </c>
      <c r="F37" s="133">
        <v>0</v>
      </c>
      <c r="G37" s="134">
        <f>CHOOSE(BA37+1,HSV+PSV,HSV+PSV+Mont,HSV+PSV+Dodavka+Mont,HSV,PSV,Mont,Dodavka,Mont+Dodavka,0)</f>
        <v>0</v>
      </c>
      <c r="H37" s="135"/>
      <c r="I37" s="136">
        <f t="shared" ref="I37:I44" si="1">E37+F37*G37/100</f>
        <v>0</v>
      </c>
      <c r="BA37">
        <v>0</v>
      </c>
    </row>
    <row r="38" spans="1:57" x14ac:dyDescent="0.2">
      <c r="A38" s="64" t="s">
        <v>308</v>
      </c>
      <c r="B38" s="55"/>
      <c r="C38" s="55"/>
      <c r="D38" s="131"/>
      <c r="E38" s="132">
        <v>0</v>
      </c>
      <c r="F38" s="133">
        <v>0</v>
      </c>
      <c r="G38" s="134">
        <f>CHOOSE(BA38+1,HSV+PSV,HSV+PSV+Mont,HSV+PSV+Dodavka+Mont,HSV,PSV,Mont,Dodavka,Mont+Dodavka,0)</f>
        <v>0</v>
      </c>
      <c r="H38" s="135"/>
      <c r="I38" s="136">
        <f t="shared" si="1"/>
        <v>0</v>
      </c>
      <c r="BA38">
        <v>0</v>
      </c>
    </row>
    <row r="39" spans="1:57" x14ac:dyDescent="0.2">
      <c r="A39" s="64" t="s">
        <v>309</v>
      </c>
      <c r="B39" s="55"/>
      <c r="C39" s="55"/>
      <c r="D39" s="131"/>
      <c r="E39" s="132">
        <v>0</v>
      </c>
      <c r="F39" s="133">
        <v>0</v>
      </c>
      <c r="G39" s="134">
        <f>CHOOSE(BA39+1,HSV+PSV,HSV+PSV+Mont,HSV+PSV+Dodavka+Mont,HSV,PSV,Mont,Dodavka,Mont+Dodavka,0)</f>
        <v>0</v>
      </c>
      <c r="H39" s="135"/>
      <c r="I39" s="136">
        <f t="shared" si="1"/>
        <v>0</v>
      </c>
      <c r="BA39">
        <v>0</v>
      </c>
    </row>
    <row r="40" spans="1:57" x14ac:dyDescent="0.2">
      <c r="A40" s="64" t="s">
        <v>310</v>
      </c>
      <c r="B40" s="55"/>
      <c r="C40" s="55"/>
      <c r="D40" s="131"/>
      <c r="E40" s="132">
        <v>0</v>
      </c>
      <c r="F40" s="133">
        <v>0</v>
      </c>
      <c r="G40" s="134">
        <f>CHOOSE(BA40+1,HSV+PSV,HSV+PSV+Mont,HSV+PSV+Dodavka+Mont,HSV,PSV,Mont,Dodavka,Mont+Dodavka,0)</f>
        <v>0</v>
      </c>
      <c r="H40" s="135"/>
      <c r="I40" s="136">
        <f t="shared" si="1"/>
        <v>0</v>
      </c>
      <c r="BA40">
        <v>1</v>
      </c>
    </row>
    <row r="41" spans="1:57" x14ac:dyDescent="0.2">
      <c r="A41" s="64" t="s">
        <v>311</v>
      </c>
      <c r="B41" s="55"/>
      <c r="C41" s="55"/>
      <c r="D41" s="131"/>
      <c r="E41" s="132">
        <v>0</v>
      </c>
      <c r="F41" s="133">
        <v>0</v>
      </c>
      <c r="G41" s="134">
        <f>CHOOSE(BA41+1,HSV+PSV,HSV+PSV+Mont,HSV+PSV+Dodavka+Mont,HSV,PSV,Mont,Dodavka,Mont+Dodavka,0)</f>
        <v>0</v>
      </c>
      <c r="H41" s="135"/>
      <c r="I41" s="136">
        <f t="shared" si="1"/>
        <v>0</v>
      </c>
      <c r="BA41">
        <v>2</v>
      </c>
    </row>
    <row r="42" spans="1:57" x14ac:dyDescent="0.2">
      <c r="A42" s="64" t="s">
        <v>312</v>
      </c>
      <c r="B42" s="55"/>
      <c r="C42" s="55"/>
      <c r="D42" s="131"/>
      <c r="E42" s="132">
        <v>0</v>
      </c>
      <c r="F42" s="133">
        <v>0</v>
      </c>
      <c r="G42" s="134">
        <f>CHOOSE(BA42+1,HSV+PSV,HSV+PSV+Mont,HSV+PSV+Dodavka+Mont,HSV,PSV,Mont,Dodavka,Mont+Dodavka,0)</f>
        <v>0</v>
      </c>
      <c r="H42" s="135"/>
      <c r="I42" s="136">
        <f t="shared" si="1"/>
        <v>0</v>
      </c>
      <c r="BA42">
        <v>0</v>
      </c>
    </row>
    <row r="43" spans="1:57" x14ac:dyDescent="0.2">
      <c r="A43" s="64" t="s">
        <v>313</v>
      </c>
      <c r="B43" s="55"/>
      <c r="C43" s="55"/>
      <c r="D43" s="131"/>
      <c r="E43" s="132">
        <v>0</v>
      </c>
      <c r="F43" s="133">
        <v>0</v>
      </c>
      <c r="G43" s="134">
        <f>CHOOSE(BA43+1,HSV+PSV,HSV+PSV+Mont,HSV+PSV+Dodavka+Mont,HSV,PSV,Mont,Dodavka,Mont+Dodavka,0)</f>
        <v>0</v>
      </c>
      <c r="H43" s="135"/>
      <c r="I43" s="136">
        <f t="shared" si="1"/>
        <v>0</v>
      </c>
      <c r="BA43">
        <v>0</v>
      </c>
    </row>
    <row r="44" spans="1:57" x14ac:dyDescent="0.2">
      <c r="A44" s="64" t="s">
        <v>314</v>
      </c>
      <c r="B44" s="55"/>
      <c r="C44" s="55"/>
      <c r="D44" s="131"/>
      <c r="E44" s="132">
        <v>0</v>
      </c>
      <c r="F44" s="133">
        <v>0</v>
      </c>
      <c r="G44" s="134">
        <f>CHOOSE(BA44+1,HSV+PSV,HSV+PSV+Mont,HSV+PSV+Dodavka+Mont,HSV,PSV,Mont,Dodavka,Mont+Dodavka,0)</f>
        <v>0</v>
      </c>
      <c r="H44" s="135"/>
      <c r="I44" s="136">
        <f t="shared" si="1"/>
        <v>0</v>
      </c>
      <c r="BA44">
        <v>0</v>
      </c>
    </row>
    <row r="45" spans="1:57" ht="13.5" thickBot="1" x14ac:dyDescent="0.25">
      <c r="A45" s="137"/>
      <c r="B45" s="138" t="s">
        <v>63</v>
      </c>
      <c r="C45" s="139"/>
      <c r="D45" s="140"/>
      <c r="E45" s="141"/>
      <c r="F45" s="142"/>
      <c r="G45" s="142"/>
      <c r="H45" s="224">
        <f>SUM(I36:I44)</f>
        <v>0</v>
      </c>
      <c r="I45" s="225"/>
    </row>
    <row r="47" spans="1:57" x14ac:dyDescent="0.2">
      <c r="B47" s="123"/>
      <c r="F47" s="143"/>
      <c r="G47" s="144"/>
      <c r="H47" s="144"/>
      <c r="I47" s="145"/>
    </row>
    <row r="48" spans="1:57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  <row r="93" spans="6:9" x14ac:dyDescent="0.2">
      <c r="F93" s="143"/>
      <c r="G93" s="144"/>
      <c r="H93" s="144"/>
      <c r="I93" s="145"/>
    </row>
    <row r="94" spans="6:9" x14ac:dyDescent="0.2">
      <c r="F94" s="143"/>
      <c r="G94" s="144"/>
      <c r="H94" s="144"/>
      <c r="I94" s="145"/>
    </row>
    <row r="95" spans="6:9" x14ac:dyDescent="0.2">
      <c r="F95" s="143"/>
      <c r="G95" s="144"/>
      <c r="H95" s="144"/>
      <c r="I95" s="145"/>
    </row>
    <row r="96" spans="6:9" x14ac:dyDescent="0.2">
      <c r="F96" s="143"/>
      <c r="G96" s="144"/>
      <c r="H96" s="144"/>
      <c r="I96" s="145"/>
    </row>
  </sheetData>
  <mergeCells count="4">
    <mergeCell ref="A1:B1"/>
    <mergeCell ref="A2:B2"/>
    <mergeCell ref="G2:I2"/>
    <mergeCell ref="H45:I4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14"/>
  <sheetViews>
    <sheetView showGridLines="0" showZeros="0" tabSelected="1" zoomScaleNormal="100" workbookViewId="0">
      <selection activeCell="L28" sqref="L28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9" width="9.140625" style="146"/>
    <col min="10" max="10" width="9.5703125" style="146" bestFit="1" customWidth="1"/>
    <col min="11" max="11" width="11.5703125" style="146" bestFit="1" customWidth="1"/>
    <col min="12" max="12" width="11.1406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6" t="s">
        <v>64</v>
      </c>
      <c r="B1" s="226"/>
      <c r="C1" s="226"/>
      <c r="D1" s="226"/>
      <c r="E1" s="226"/>
      <c r="F1" s="226"/>
      <c r="G1" s="226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7" t="s">
        <v>49</v>
      </c>
      <c r="B3" s="218"/>
      <c r="C3" s="97" t="str">
        <f>CONCATENATE(cislostavby," ",nazevstavby)</f>
        <v>2016-048 Rekonstrukce interieru Jircháře 6,8</v>
      </c>
      <c r="D3" s="151"/>
      <c r="E3" s="152" t="s">
        <v>65</v>
      </c>
      <c r="F3" s="153">
        <f>Rekapitulace!H1</f>
        <v>0</v>
      </c>
      <c r="G3" s="154"/>
    </row>
    <row r="4" spans="1:104" ht="13.5" thickBot="1" x14ac:dyDescent="0.25">
      <c r="A4" s="227" t="s">
        <v>50</v>
      </c>
      <c r="B4" s="220"/>
      <c r="C4" s="103" t="str">
        <f>CONCATENATE(cisloobjektu," ",nazevobjektu)</f>
        <v xml:space="preserve">1 </v>
      </c>
      <c r="D4" s="155"/>
      <c r="E4" s="228">
        <f>Rekapitulace!G2</f>
        <v>0</v>
      </c>
      <c r="F4" s="229"/>
      <c r="G4" s="230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66</v>
      </c>
      <c r="B6" s="160" t="s">
        <v>67</v>
      </c>
      <c r="C6" s="160" t="s">
        <v>68</v>
      </c>
      <c r="D6" s="160" t="s">
        <v>69</v>
      </c>
      <c r="E6" s="161" t="s">
        <v>70</v>
      </c>
      <c r="F6" s="160" t="s">
        <v>71</v>
      </c>
      <c r="G6" s="162" t="s">
        <v>72</v>
      </c>
    </row>
    <row r="7" spans="1:104" x14ac:dyDescent="0.2">
      <c r="A7" s="163" t="s">
        <v>73</v>
      </c>
      <c r="B7" s="164" t="s">
        <v>74</v>
      </c>
      <c r="C7" s="165" t="s">
        <v>75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79</v>
      </c>
      <c r="C8" s="173" t="s">
        <v>80</v>
      </c>
      <c r="D8" s="174" t="s">
        <v>81</v>
      </c>
      <c r="E8" s="175">
        <v>83.94</v>
      </c>
      <c r="F8" s="175"/>
      <c r="G8" s="200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">
      <c r="A9" s="171">
        <v>2</v>
      </c>
      <c r="B9" s="172" t="s">
        <v>82</v>
      </c>
      <c r="C9" s="173" t="s">
        <v>83</v>
      </c>
      <c r="D9" s="174" t="s">
        <v>81</v>
      </c>
      <c r="E9" s="175">
        <v>83.94</v>
      </c>
      <c r="F9" s="175"/>
      <c r="G9" s="200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0</v>
      </c>
    </row>
    <row r="10" spans="1:104" x14ac:dyDescent="0.2">
      <c r="A10" s="171">
        <v>3</v>
      </c>
      <c r="B10" s="172" t="s">
        <v>84</v>
      </c>
      <c r="C10" s="173" t="s">
        <v>85</v>
      </c>
      <c r="D10" s="174" t="s">
        <v>81</v>
      </c>
      <c r="E10" s="175">
        <v>83.94</v>
      </c>
      <c r="F10" s="175"/>
      <c r="G10" s="200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 x14ac:dyDescent="0.2">
      <c r="A11" s="178"/>
      <c r="B11" s="179" t="s">
        <v>76</v>
      </c>
      <c r="C11" s="180" t="str">
        <f>CONCATENATE(B7," ",C7)</f>
        <v>1 Zemní práce</v>
      </c>
      <c r="D11" s="181"/>
      <c r="E11" s="182"/>
      <c r="F11" s="183"/>
      <c r="G11" s="184">
        <f>SUM(G7:G10)</f>
        <v>0</v>
      </c>
      <c r="O11" s="170">
        <v>4</v>
      </c>
      <c r="BA11" s="185">
        <f>SUM(BA7:BA10)</f>
        <v>0</v>
      </c>
      <c r="BB11" s="185">
        <f>SUM(BB7:BB10)</f>
        <v>0</v>
      </c>
      <c r="BC11" s="185">
        <f>SUM(BC7:BC10)</f>
        <v>0</v>
      </c>
      <c r="BD11" s="185">
        <f>SUM(BD7:BD10)</f>
        <v>0</v>
      </c>
      <c r="BE11" s="185">
        <f>SUM(BE7:BE10)</f>
        <v>0</v>
      </c>
    </row>
    <row r="12" spans="1:104" x14ac:dyDescent="0.2">
      <c r="A12" s="163" t="s">
        <v>73</v>
      </c>
      <c r="B12" s="164" t="s">
        <v>86</v>
      </c>
      <c r="C12" s="165" t="s">
        <v>87</v>
      </c>
      <c r="D12" s="166"/>
      <c r="E12" s="167"/>
      <c r="F12" s="167"/>
      <c r="G12" s="168"/>
      <c r="H12" s="169"/>
      <c r="I12" s="169"/>
      <c r="O12" s="170">
        <v>1</v>
      </c>
    </row>
    <row r="13" spans="1:104" ht="22.5" x14ac:dyDescent="0.2">
      <c r="A13" s="171">
        <v>4</v>
      </c>
      <c r="B13" s="172" t="s">
        <v>88</v>
      </c>
      <c r="C13" s="173" t="s">
        <v>89</v>
      </c>
      <c r="D13" s="174" t="s">
        <v>90</v>
      </c>
      <c r="E13" s="175">
        <v>0.09</v>
      </c>
      <c r="F13" s="175"/>
      <c r="G13" s="176">
        <f t="shared" ref="G13:G18" si="0"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 t="shared" ref="BA13:BA18" si="1">IF(AZ13=1,G13,0)</f>
        <v>0</v>
      </c>
      <c r="BB13" s="146">
        <f t="shared" ref="BB13:BB18" si="2">IF(AZ13=2,G13,0)</f>
        <v>0</v>
      </c>
      <c r="BC13" s="146">
        <f t="shared" ref="BC13:BC18" si="3">IF(AZ13=3,G13,0)</f>
        <v>0</v>
      </c>
      <c r="BD13" s="146">
        <f t="shared" ref="BD13:BD18" si="4">IF(AZ13=4,G13,0)</f>
        <v>0</v>
      </c>
      <c r="BE13" s="146">
        <f t="shared" ref="BE13:BE18" si="5">IF(AZ13=5,G13,0)</f>
        <v>0</v>
      </c>
      <c r="CA13" s="177">
        <v>1</v>
      </c>
      <c r="CB13" s="177">
        <v>1</v>
      </c>
      <c r="CZ13" s="146">
        <v>0</v>
      </c>
    </row>
    <row r="14" spans="1:104" ht="22.5" x14ac:dyDescent="0.2">
      <c r="A14" s="171">
        <v>5</v>
      </c>
      <c r="B14" s="172" t="s">
        <v>91</v>
      </c>
      <c r="C14" s="173" t="s">
        <v>92</v>
      </c>
      <c r="D14" s="174" t="s">
        <v>93</v>
      </c>
      <c r="E14" s="175">
        <v>7.1599999999999997E-2</v>
      </c>
      <c r="F14" s="175"/>
      <c r="G14" s="176">
        <f t="shared" si="0"/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</v>
      </c>
      <c r="CB14" s="177">
        <v>1</v>
      </c>
      <c r="CZ14" s="146">
        <v>0</v>
      </c>
    </row>
    <row r="15" spans="1:104" ht="22.5" x14ac:dyDescent="0.2">
      <c r="A15" s="171">
        <v>6</v>
      </c>
      <c r="B15" s="172" t="s">
        <v>94</v>
      </c>
      <c r="C15" s="173" t="s">
        <v>95</v>
      </c>
      <c r="D15" s="174" t="s">
        <v>81</v>
      </c>
      <c r="E15" s="175">
        <v>0.64</v>
      </c>
      <c r="F15" s="175"/>
      <c r="G15" s="176">
        <f t="shared" si="0"/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</v>
      </c>
      <c r="CB15" s="177">
        <v>1</v>
      </c>
      <c r="CZ15" s="146">
        <v>0</v>
      </c>
    </row>
    <row r="16" spans="1:104" ht="22.5" x14ac:dyDescent="0.2">
      <c r="A16" s="171">
        <v>7</v>
      </c>
      <c r="B16" s="172" t="s">
        <v>96</v>
      </c>
      <c r="C16" s="173" t="s">
        <v>97</v>
      </c>
      <c r="D16" s="174" t="s">
        <v>81</v>
      </c>
      <c r="E16" s="175">
        <v>1.65</v>
      </c>
      <c r="F16" s="175"/>
      <c r="G16" s="176">
        <f t="shared" si="0"/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1</v>
      </c>
      <c r="CB16" s="177">
        <v>1</v>
      </c>
      <c r="CZ16" s="146">
        <v>0</v>
      </c>
    </row>
    <row r="17" spans="1:104" ht="22.5" x14ac:dyDescent="0.2">
      <c r="A17" s="171">
        <v>8</v>
      </c>
      <c r="B17" s="172" t="s">
        <v>98</v>
      </c>
      <c r="C17" s="173" t="s">
        <v>99</v>
      </c>
      <c r="D17" s="174" t="s">
        <v>100</v>
      </c>
      <c r="E17" s="175">
        <v>1</v>
      </c>
      <c r="F17" s="175"/>
      <c r="G17" s="176">
        <f t="shared" si="0"/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1</v>
      </c>
      <c r="CB17" s="177">
        <v>1</v>
      </c>
      <c r="CZ17" s="146">
        <v>0</v>
      </c>
    </row>
    <row r="18" spans="1:104" ht="22.5" x14ac:dyDescent="0.2">
      <c r="A18" s="171">
        <v>9</v>
      </c>
      <c r="B18" s="172" t="s">
        <v>101</v>
      </c>
      <c r="C18" s="173" t="s">
        <v>102</v>
      </c>
      <c r="D18" s="174" t="s">
        <v>100</v>
      </c>
      <c r="E18" s="175">
        <v>4</v>
      </c>
      <c r="F18" s="175"/>
      <c r="G18" s="176">
        <f t="shared" si="0"/>
        <v>0</v>
      </c>
      <c r="O18" s="170">
        <v>2</v>
      </c>
      <c r="AA18" s="146">
        <v>12</v>
      </c>
      <c r="AB18" s="146">
        <v>0</v>
      </c>
      <c r="AC18" s="146">
        <v>9</v>
      </c>
      <c r="AZ18" s="146">
        <v>1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12</v>
      </c>
      <c r="CB18" s="177">
        <v>0</v>
      </c>
      <c r="CZ18" s="146">
        <v>0</v>
      </c>
    </row>
    <row r="19" spans="1:104" x14ac:dyDescent="0.2">
      <c r="A19" s="178"/>
      <c r="B19" s="179" t="s">
        <v>76</v>
      </c>
      <c r="C19" s="180" t="str">
        <f>CONCATENATE(B12," ",C12)</f>
        <v>3 Svislé a kompletní konstrukce</v>
      </c>
      <c r="D19" s="181"/>
      <c r="E19" s="182"/>
      <c r="F19" s="183"/>
      <c r="G19" s="184">
        <f>SUM(G12:G18)</f>
        <v>0</v>
      </c>
      <c r="O19" s="170">
        <v>4</v>
      </c>
      <c r="BA19" s="185">
        <f>SUM(BA12:BA18)</f>
        <v>0</v>
      </c>
      <c r="BB19" s="185">
        <f>SUM(BB12:BB18)</f>
        <v>0</v>
      </c>
      <c r="BC19" s="185">
        <f>SUM(BC12:BC18)</f>
        <v>0</v>
      </c>
      <c r="BD19" s="185">
        <f>SUM(BD12:BD18)</f>
        <v>0</v>
      </c>
      <c r="BE19" s="185">
        <f>SUM(BE12:BE18)</f>
        <v>0</v>
      </c>
    </row>
    <row r="20" spans="1:104" x14ac:dyDescent="0.2">
      <c r="A20" s="163" t="s">
        <v>73</v>
      </c>
      <c r="B20" s="164" t="s">
        <v>103</v>
      </c>
      <c r="C20" s="165" t="s">
        <v>104</v>
      </c>
      <c r="D20" s="166"/>
      <c r="E20" s="167"/>
      <c r="F20" s="167"/>
      <c r="G20" s="168"/>
      <c r="H20" s="169"/>
      <c r="I20" s="169"/>
      <c r="O20" s="170">
        <v>1</v>
      </c>
    </row>
    <row r="21" spans="1:104" ht="22.5" x14ac:dyDescent="0.2">
      <c r="A21" s="171">
        <v>10</v>
      </c>
      <c r="B21" s="172" t="s">
        <v>105</v>
      </c>
      <c r="C21" s="173" t="s">
        <v>106</v>
      </c>
      <c r="D21" s="174" t="s">
        <v>81</v>
      </c>
      <c r="E21" s="175">
        <v>5.41</v>
      </c>
      <c r="F21" s="175"/>
      <c r="G21" s="200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0</v>
      </c>
    </row>
    <row r="22" spans="1:104" x14ac:dyDescent="0.2">
      <c r="A22" s="178"/>
      <c r="B22" s="179" t="s">
        <v>76</v>
      </c>
      <c r="C22" s="180" t="str">
        <f>CONCATENATE(B20," ",C20)</f>
        <v>342 Sádrokartonové konstrukce</v>
      </c>
      <c r="D22" s="181"/>
      <c r="E22" s="182"/>
      <c r="F22" s="183"/>
      <c r="G22" s="184">
        <f>SUM(G20:G21)</f>
        <v>0</v>
      </c>
      <c r="O22" s="170">
        <v>4</v>
      </c>
      <c r="BA22" s="185">
        <f>SUM(BA20:BA21)</f>
        <v>0</v>
      </c>
      <c r="BB22" s="185">
        <f>SUM(BB20:BB21)</f>
        <v>0</v>
      </c>
      <c r="BC22" s="185">
        <f>SUM(BC20:BC21)</f>
        <v>0</v>
      </c>
      <c r="BD22" s="185">
        <f>SUM(BD20:BD21)</f>
        <v>0</v>
      </c>
      <c r="BE22" s="185">
        <f>SUM(BE20:BE21)</f>
        <v>0</v>
      </c>
    </row>
    <row r="23" spans="1:104" x14ac:dyDescent="0.2">
      <c r="A23" s="163" t="s">
        <v>73</v>
      </c>
      <c r="B23" s="164" t="s">
        <v>107</v>
      </c>
      <c r="C23" s="165" t="s">
        <v>108</v>
      </c>
      <c r="D23" s="166"/>
      <c r="E23" s="167"/>
      <c r="F23" s="167"/>
      <c r="G23" s="168"/>
      <c r="H23" s="169"/>
      <c r="I23" s="169"/>
      <c r="O23" s="170">
        <v>1</v>
      </c>
    </row>
    <row r="24" spans="1:104" x14ac:dyDescent="0.2">
      <c r="A24" s="171">
        <v>11</v>
      </c>
      <c r="B24" s="172" t="s">
        <v>109</v>
      </c>
      <c r="C24" s="173" t="s">
        <v>110</v>
      </c>
      <c r="D24" s="174" t="s">
        <v>111</v>
      </c>
      <c r="E24" s="175">
        <v>1</v>
      </c>
      <c r="F24" s="175"/>
      <c r="G24" s="176">
        <f>E24*F24</f>
        <v>0</v>
      </c>
      <c r="O24" s="170">
        <v>2</v>
      </c>
      <c r="AA24" s="146">
        <v>12</v>
      </c>
      <c r="AB24" s="146">
        <v>0</v>
      </c>
      <c r="AC24" s="146">
        <v>11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12</v>
      </c>
      <c r="CB24" s="177">
        <v>0</v>
      </c>
      <c r="CZ24" s="146">
        <v>0</v>
      </c>
    </row>
    <row r="25" spans="1:104" ht="22.5" x14ac:dyDescent="0.2">
      <c r="A25" s="171">
        <v>12</v>
      </c>
      <c r="B25" s="172" t="s">
        <v>112</v>
      </c>
      <c r="C25" s="173" t="s">
        <v>113</v>
      </c>
      <c r="D25" s="174" t="s">
        <v>111</v>
      </c>
      <c r="E25" s="175">
        <v>1</v>
      </c>
      <c r="F25" s="175"/>
      <c r="G25" s="176">
        <f>E25*F25</f>
        <v>0</v>
      </c>
      <c r="O25" s="170">
        <v>2</v>
      </c>
      <c r="AA25" s="146">
        <v>12</v>
      </c>
      <c r="AB25" s="146">
        <v>0</v>
      </c>
      <c r="AC25" s="146">
        <v>12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12</v>
      </c>
      <c r="CB25" s="177">
        <v>0</v>
      </c>
      <c r="CZ25" s="146">
        <v>0</v>
      </c>
    </row>
    <row r="26" spans="1:104" x14ac:dyDescent="0.2">
      <c r="A26" s="178"/>
      <c r="B26" s="179" t="s">
        <v>76</v>
      </c>
      <c r="C26" s="180" t="str">
        <f>CONCATENATE(B23," ",C23)</f>
        <v>4 Vodorovné konstrukce</v>
      </c>
      <c r="D26" s="181"/>
      <c r="E26" s="182"/>
      <c r="F26" s="183"/>
      <c r="G26" s="184">
        <f>SUM(G23:G25)</f>
        <v>0</v>
      </c>
      <c r="O26" s="170">
        <v>4</v>
      </c>
      <c r="BA26" s="185">
        <f>SUM(BA23:BA25)</f>
        <v>0</v>
      </c>
      <c r="BB26" s="185">
        <f>SUM(BB23:BB25)</f>
        <v>0</v>
      </c>
      <c r="BC26" s="185">
        <f>SUM(BC23:BC25)</f>
        <v>0</v>
      </c>
      <c r="BD26" s="185">
        <f>SUM(BD23:BD25)</f>
        <v>0</v>
      </c>
      <c r="BE26" s="185">
        <f>SUM(BE23:BE25)</f>
        <v>0</v>
      </c>
    </row>
    <row r="27" spans="1:104" x14ac:dyDescent="0.2">
      <c r="A27" s="163" t="s">
        <v>73</v>
      </c>
      <c r="B27" s="164" t="s">
        <v>114</v>
      </c>
      <c r="C27" s="165" t="s">
        <v>115</v>
      </c>
      <c r="D27" s="166"/>
      <c r="E27" s="167"/>
      <c r="F27" s="167"/>
      <c r="G27" s="168"/>
      <c r="H27" s="169"/>
      <c r="I27" s="169"/>
      <c r="O27" s="170">
        <v>1</v>
      </c>
    </row>
    <row r="28" spans="1:104" x14ac:dyDescent="0.2">
      <c r="A28" s="171">
        <v>13</v>
      </c>
      <c r="B28" s="172" t="s">
        <v>116</v>
      </c>
      <c r="C28" s="173" t="s">
        <v>117</v>
      </c>
      <c r="D28" s="174" t="s">
        <v>81</v>
      </c>
      <c r="E28" s="175">
        <v>83.94</v>
      </c>
      <c r="F28" s="175"/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0</v>
      </c>
    </row>
    <row r="29" spans="1:104" x14ac:dyDescent="0.2">
      <c r="A29" s="171">
        <v>14</v>
      </c>
      <c r="B29" s="172" t="s">
        <v>118</v>
      </c>
      <c r="C29" s="173" t="s">
        <v>119</v>
      </c>
      <c r="D29" s="174" t="s">
        <v>81</v>
      </c>
      <c r="E29" s="175">
        <v>167.88</v>
      </c>
      <c r="F29" s="175"/>
      <c r="G29" s="200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0</v>
      </c>
    </row>
    <row r="30" spans="1:104" x14ac:dyDescent="0.2">
      <c r="A30" s="171">
        <v>15</v>
      </c>
      <c r="B30" s="172" t="s">
        <v>120</v>
      </c>
      <c r="C30" s="173" t="s">
        <v>121</v>
      </c>
      <c r="D30" s="174" t="s">
        <v>81</v>
      </c>
      <c r="E30" s="175">
        <v>83.94</v>
      </c>
      <c r="F30" s="175"/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</v>
      </c>
    </row>
    <row r="31" spans="1:104" x14ac:dyDescent="0.2">
      <c r="A31" s="171">
        <v>16</v>
      </c>
      <c r="B31" s="172" t="s">
        <v>122</v>
      </c>
      <c r="C31" s="173" t="s">
        <v>123</v>
      </c>
      <c r="D31" s="174" t="s">
        <v>81</v>
      </c>
      <c r="E31" s="175">
        <v>86</v>
      </c>
      <c r="F31" s="175"/>
      <c r="G31" s="176">
        <f>E31*F31</f>
        <v>0</v>
      </c>
      <c r="O31" s="170">
        <v>2</v>
      </c>
      <c r="AA31" s="146">
        <v>3</v>
      </c>
      <c r="AB31" s="146">
        <v>1</v>
      </c>
      <c r="AC31" s="146">
        <v>59245020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3</v>
      </c>
      <c r="CB31" s="177">
        <v>1</v>
      </c>
      <c r="CZ31" s="146">
        <v>0</v>
      </c>
    </row>
    <row r="32" spans="1:104" x14ac:dyDescent="0.2">
      <c r="A32" s="178"/>
      <c r="B32" s="179" t="s">
        <v>76</v>
      </c>
      <c r="C32" s="180" t="str">
        <f>CONCATENATE(B27," ",C27)</f>
        <v>5 Komunikace</v>
      </c>
      <c r="D32" s="181"/>
      <c r="E32" s="182"/>
      <c r="F32" s="183"/>
      <c r="G32" s="184">
        <f>SUM(G27:G31)</f>
        <v>0</v>
      </c>
      <c r="O32" s="170">
        <v>4</v>
      </c>
      <c r="BA32" s="185">
        <f>SUM(BA27:BA31)</f>
        <v>0</v>
      </c>
      <c r="BB32" s="185">
        <f>SUM(BB27:BB31)</f>
        <v>0</v>
      </c>
      <c r="BC32" s="185">
        <f>SUM(BC27:BC31)</f>
        <v>0</v>
      </c>
      <c r="BD32" s="185">
        <f>SUM(BD27:BD31)</f>
        <v>0</v>
      </c>
      <c r="BE32" s="185">
        <f>SUM(BE27:BE31)</f>
        <v>0</v>
      </c>
    </row>
    <row r="33" spans="1:104" x14ac:dyDescent="0.2">
      <c r="A33" s="163" t="s">
        <v>73</v>
      </c>
      <c r="B33" s="164" t="s">
        <v>124</v>
      </c>
      <c r="C33" s="165" t="s">
        <v>125</v>
      </c>
      <c r="D33" s="166"/>
      <c r="E33" s="167"/>
      <c r="F33" s="167"/>
      <c r="G33" s="168"/>
      <c r="H33" s="169"/>
      <c r="I33" s="169"/>
      <c r="O33" s="170">
        <v>1</v>
      </c>
    </row>
    <row r="34" spans="1:104" x14ac:dyDescent="0.2">
      <c r="A34" s="171">
        <v>17</v>
      </c>
      <c r="B34" s="172" t="s">
        <v>126</v>
      </c>
      <c r="C34" s="173" t="s">
        <v>127</v>
      </c>
      <c r="D34" s="174" t="s">
        <v>81</v>
      </c>
      <c r="E34" s="175">
        <v>8.2874999999999996</v>
      </c>
      <c r="F34" s="175"/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0</v>
      </c>
    </row>
    <row r="35" spans="1:104" x14ac:dyDescent="0.2">
      <c r="A35" s="171">
        <v>18</v>
      </c>
      <c r="B35" s="172" t="s">
        <v>128</v>
      </c>
      <c r="C35" s="173" t="s">
        <v>129</v>
      </c>
      <c r="D35" s="174" t="s">
        <v>81</v>
      </c>
      <c r="E35" s="175">
        <v>1.65</v>
      </c>
      <c r="F35" s="175"/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0</v>
      </c>
    </row>
    <row r="36" spans="1:104" x14ac:dyDescent="0.2">
      <c r="A36" s="171">
        <v>19</v>
      </c>
      <c r="B36" s="172" t="s">
        <v>130</v>
      </c>
      <c r="C36" s="173" t="s">
        <v>131</v>
      </c>
      <c r="D36" s="174" t="s">
        <v>81</v>
      </c>
      <c r="E36" s="175">
        <v>1.65</v>
      </c>
      <c r="F36" s="175"/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</v>
      </c>
    </row>
    <row r="37" spans="1:104" x14ac:dyDescent="0.2">
      <c r="A37" s="171">
        <v>20</v>
      </c>
      <c r="B37" s="172" t="s">
        <v>132</v>
      </c>
      <c r="C37" s="173" t="s">
        <v>133</v>
      </c>
      <c r="D37" s="174" t="s">
        <v>81</v>
      </c>
      <c r="E37" s="175">
        <v>1.65</v>
      </c>
      <c r="F37" s="175"/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0</v>
      </c>
    </row>
    <row r="38" spans="1:104" ht="22.5" x14ac:dyDescent="0.2">
      <c r="A38" s="171">
        <v>21</v>
      </c>
      <c r="B38" s="172" t="s">
        <v>134</v>
      </c>
      <c r="C38" s="173" t="s">
        <v>135</v>
      </c>
      <c r="D38" s="174" t="s">
        <v>81</v>
      </c>
      <c r="E38" s="175">
        <v>8.2874999999999996</v>
      </c>
      <c r="F38" s="175"/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</v>
      </c>
    </row>
    <row r="39" spans="1:104" x14ac:dyDescent="0.2">
      <c r="A39" s="178"/>
      <c r="B39" s="179" t="s">
        <v>76</v>
      </c>
      <c r="C39" s="180" t="str">
        <f>CONCATENATE(B33," ",C33)</f>
        <v>61 Upravy povrchů vnitřní</v>
      </c>
      <c r="D39" s="181"/>
      <c r="E39" s="182"/>
      <c r="F39" s="183"/>
      <c r="G39" s="184">
        <f>SUM(G33:G38)</f>
        <v>0</v>
      </c>
      <c r="O39" s="170">
        <v>4</v>
      </c>
      <c r="BA39" s="185">
        <f>SUM(BA33:BA38)</f>
        <v>0</v>
      </c>
      <c r="BB39" s="185">
        <f>SUM(BB33:BB38)</f>
        <v>0</v>
      </c>
      <c r="BC39" s="185">
        <f>SUM(BC33:BC38)</f>
        <v>0</v>
      </c>
      <c r="BD39" s="185">
        <f>SUM(BD33:BD38)</f>
        <v>0</v>
      </c>
      <c r="BE39" s="185">
        <f>SUM(BE33:BE38)</f>
        <v>0</v>
      </c>
    </row>
    <row r="40" spans="1:104" x14ac:dyDescent="0.2">
      <c r="A40" s="163" t="s">
        <v>73</v>
      </c>
      <c r="B40" s="164" t="s">
        <v>136</v>
      </c>
      <c r="C40" s="165" t="s">
        <v>137</v>
      </c>
      <c r="D40" s="166"/>
      <c r="E40" s="167"/>
      <c r="F40" s="167"/>
      <c r="G40" s="168"/>
      <c r="H40" s="169"/>
      <c r="I40" s="169"/>
      <c r="O40" s="170">
        <v>1</v>
      </c>
    </row>
    <row r="41" spans="1:104" ht="22.5" x14ac:dyDescent="0.2">
      <c r="A41" s="171">
        <v>22</v>
      </c>
      <c r="B41" s="172" t="s">
        <v>138</v>
      </c>
      <c r="C41" s="173" t="s">
        <v>139</v>
      </c>
      <c r="D41" s="174" t="s">
        <v>90</v>
      </c>
      <c r="E41" s="175">
        <v>0.114</v>
      </c>
      <c r="F41" s="175"/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0</v>
      </c>
    </row>
    <row r="42" spans="1:104" x14ac:dyDescent="0.2">
      <c r="A42" s="171">
        <v>23</v>
      </c>
      <c r="B42" s="172" t="s">
        <v>140</v>
      </c>
      <c r="C42" s="173" t="s">
        <v>141</v>
      </c>
      <c r="D42" s="174" t="s">
        <v>81</v>
      </c>
      <c r="E42" s="175">
        <v>59.424999999999997</v>
      </c>
      <c r="F42" s="175"/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</v>
      </c>
    </row>
    <row r="43" spans="1:104" x14ac:dyDescent="0.2">
      <c r="A43" s="171">
        <v>24</v>
      </c>
      <c r="B43" s="172" t="s">
        <v>142</v>
      </c>
      <c r="C43" s="173" t="s">
        <v>143</v>
      </c>
      <c r="D43" s="174" t="s">
        <v>81</v>
      </c>
      <c r="E43" s="175">
        <v>59.424999999999997</v>
      </c>
      <c r="F43" s="175"/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</v>
      </c>
    </row>
    <row r="44" spans="1:104" ht="22.5" x14ac:dyDescent="0.2">
      <c r="A44" s="171">
        <v>25</v>
      </c>
      <c r="B44" s="172" t="s">
        <v>144</v>
      </c>
      <c r="C44" s="173" t="s">
        <v>145</v>
      </c>
      <c r="D44" s="174" t="s">
        <v>81</v>
      </c>
      <c r="E44" s="175">
        <v>72.95</v>
      </c>
      <c r="F44" s="175"/>
      <c r="G44" s="176">
        <f>E44*F44</f>
        <v>0</v>
      </c>
      <c r="O44" s="170">
        <v>2</v>
      </c>
      <c r="AA44" s="146">
        <v>12</v>
      </c>
      <c r="AB44" s="146">
        <v>0</v>
      </c>
      <c r="AC44" s="146">
        <v>25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12</v>
      </c>
      <c r="CB44" s="177">
        <v>0</v>
      </c>
      <c r="CZ44" s="146">
        <v>0</v>
      </c>
    </row>
    <row r="45" spans="1:104" x14ac:dyDescent="0.2">
      <c r="A45" s="178"/>
      <c r="B45" s="179" t="s">
        <v>76</v>
      </c>
      <c r="C45" s="180" t="str">
        <f>CONCATENATE(B40," ",C40)</f>
        <v>63 Podlahy a podlahové konstrukce</v>
      </c>
      <c r="D45" s="181"/>
      <c r="E45" s="182"/>
      <c r="F45" s="183"/>
      <c r="G45" s="184">
        <f>SUM(G40:G44)</f>
        <v>0</v>
      </c>
      <c r="O45" s="170">
        <v>4</v>
      </c>
      <c r="BA45" s="185">
        <f>SUM(BA40:BA44)</f>
        <v>0</v>
      </c>
      <c r="BB45" s="185">
        <f>SUM(BB40:BB44)</f>
        <v>0</v>
      </c>
      <c r="BC45" s="185">
        <f>SUM(BC40:BC44)</f>
        <v>0</v>
      </c>
      <c r="BD45" s="185">
        <f>SUM(BD40:BD44)</f>
        <v>0</v>
      </c>
      <c r="BE45" s="185">
        <f>SUM(BE40:BE44)</f>
        <v>0</v>
      </c>
    </row>
    <row r="46" spans="1:104" x14ac:dyDescent="0.2">
      <c r="A46" s="163" t="s">
        <v>73</v>
      </c>
      <c r="B46" s="164" t="s">
        <v>146</v>
      </c>
      <c r="C46" s="165" t="s">
        <v>147</v>
      </c>
      <c r="D46" s="166"/>
      <c r="E46" s="167"/>
      <c r="F46" s="167"/>
      <c r="G46" s="168"/>
      <c r="H46" s="169"/>
      <c r="I46" s="169"/>
      <c r="O46" s="170">
        <v>1</v>
      </c>
    </row>
    <row r="47" spans="1:104" x14ac:dyDescent="0.2">
      <c r="A47" s="171">
        <v>26</v>
      </c>
      <c r="B47" s="172" t="s">
        <v>148</v>
      </c>
      <c r="C47" s="173" t="s">
        <v>149</v>
      </c>
      <c r="D47" s="174" t="s">
        <v>100</v>
      </c>
      <c r="E47" s="175">
        <v>1</v>
      </c>
      <c r="F47" s="175"/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0</v>
      </c>
    </row>
    <row r="48" spans="1:104" ht="22.5" x14ac:dyDescent="0.2">
      <c r="A48" s="171">
        <v>27</v>
      </c>
      <c r="B48" s="172" t="s">
        <v>150</v>
      </c>
      <c r="C48" s="173" t="s">
        <v>151</v>
      </c>
      <c r="D48" s="174" t="s">
        <v>100</v>
      </c>
      <c r="E48" s="175">
        <v>1</v>
      </c>
      <c r="F48" s="175"/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0</v>
      </c>
    </row>
    <row r="49" spans="1:104" x14ac:dyDescent="0.2">
      <c r="A49" s="178"/>
      <c r="B49" s="179" t="s">
        <v>76</v>
      </c>
      <c r="C49" s="180" t="str">
        <f>CONCATENATE(B46," ",C46)</f>
        <v>89 Ostatní konstrukce na trubním vedení</v>
      </c>
      <c r="D49" s="181"/>
      <c r="E49" s="182"/>
      <c r="F49" s="183"/>
      <c r="G49" s="184">
        <f>SUM(G46:G48)</f>
        <v>0</v>
      </c>
      <c r="O49" s="170">
        <v>4</v>
      </c>
      <c r="BA49" s="185">
        <f>SUM(BA46:BA48)</f>
        <v>0</v>
      </c>
      <c r="BB49" s="185">
        <f>SUM(BB46:BB48)</f>
        <v>0</v>
      </c>
      <c r="BC49" s="185">
        <f>SUM(BC46:BC48)</f>
        <v>0</v>
      </c>
      <c r="BD49" s="185">
        <f>SUM(BD46:BD48)</f>
        <v>0</v>
      </c>
      <c r="BE49" s="185">
        <f>SUM(BE46:BE48)</f>
        <v>0</v>
      </c>
    </row>
    <row r="50" spans="1:104" x14ac:dyDescent="0.2">
      <c r="A50" s="163" t="s">
        <v>73</v>
      </c>
      <c r="B50" s="164" t="s">
        <v>152</v>
      </c>
      <c r="C50" s="165" t="s">
        <v>153</v>
      </c>
      <c r="D50" s="166"/>
      <c r="E50" s="167"/>
      <c r="F50" s="167"/>
      <c r="G50" s="168"/>
      <c r="H50" s="169"/>
      <c r="I50" s="169"/>
      <c r="O50" s="170">
        <v>1</v>
      </c>
    </row>
    <row r="51" spans="1:104" x14ac:dyDescent="0.2">
      <c r="A51" s="171">
        <v>28</v>
      </c>
      <c r="B51" s="172" t="s">
        <v>154</v>
      </c>
      <c r="C51" s="173" t="s">
        <v>155</v>
      </c>
      <c r="D51" s="174" t="s">
        <v>90</v>
      </c>
      <c r="E51" s="175">
        <v>0.52500000000000002</v>
      </c>
      <c r="F51" s="175"/>
      <c r="G51" s="200">
        <f t="shared" ref="G51:G60" si="6"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 t="shared" ref="BA51:BA60" si="7">IF(AZ51=1,G51,0)</f>
        <v>0</v>
      </c>
      <c r="BB51" s="146">
        <f t="shared" ref="BB51:BB60" si="8">IF(AZ51=2,G51,0)</f>
        <v>0</v>
      </c>
      <c r="BC51" s="146">
        <f t="shared" ref="BC51:BC60" si="9">IF(AZ51=3,G51,0)</f>
        <v>0</v>
      </c>
      <c r="BD51" s="146">
        <f t="shared" ref="BD51:BD60" si="10">IF(AZ51=4,G51,0)</f>
        <v>0</v>
      </c>
      <c r="BE51" s="146">
        <f t="shared" ref="BE51:BE60" si="11">IF(AZ51=5,G51,0)</f>
        <v>0</v>
      </c>
      <c r="CA51" s="177">
        <v>1</v>
      </c>
      <c r="CB51" s="177">
        <v>1</v>
      </c>
      <c r="CZ51" s="146">
        <v>0</v>
      </c>
    </row>
    <row r="52" spans="1:104" x14ac:dyDescent="0.2">
      <c r="A52" s="171">
        <v>29</v>
      </c>
      <c r="B52" s="172" t="s">
        <v>156</v>
      </c>
      <c r="C52" s="173" t="s">
        <v>157</v>
      </c>
      <c r="D52" s="174" t="s">
        <v>81</v>
      </c>
      <c r="E52" s="175">
        <v>7.05</v>
      </c>
      <c r="F52" s="175"/>
      <c r="G52" s="176">
        <f t="shared" si="6"/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 t="shared" si="7"/>
        <v>0</v>
      </c>
      <c r="BB52" s="146">
        <f t="shared" si="8"/>
        <v>0</v>
      </c>
      <c r="BC52" s="146">
        <f t="shared" si="9"/>
        <v>0</v>
      </c>
      <c r="BD52" s="146">
        <f t="shared" si="10"/>
        <v>0</v>
      </c>
      <c r="BE52" s="146">
        <f t="shared" si="11"/>
        <v>0</v>
      </c>
      <c r="CA52" s="177">
        <v>1</v>
      </c>
      <c r="CB52" s="177">
        <v>1</v>
      </c>
      <c r="CZ52" s="146">
        <v>0</v>
      </c>
    </row>
    <row r="53" spans="1:104" x14ac:dyDescent="0.2">
      <c r="A53" s="171">
        <v>30</v>
      </c>
      <c r="B53" s="172" t="s">
        <v>158</v>
      </c>
      <c r="C53" s="173" t="s">
        <v>159</v>
      </c>
      <c r="D53" s="174" t="s">
        <v>81</v>
      </c>
      <c r="E53" s="175">
        <v>7.05</v>
      </c>
      <c r="F53" s="175"/>
      <c r="G53" s="176">
        <f t="shared" si="6"/>
        <v>0</v>
      </c>
      <c r="O53" s="170">
        <v>2</v>
      </c>
      <c r="AA53" s="146">
        <v>1</v>
      </c>
      <c r="AB53" s="146">
        <v>1</v>
      </c>
      <c r="AC53" s="146">
        <v>1</v>
      </c>
      <c r="AZ53" s="146">
        <v>1</v>
      </c>
      <c r="BA53" s="146">
        <f t="shared" si="7"/>
        <v>0</v>
      </c>
      <c r="BB53" s="146">
        <f t="shared" si="8"/>
        <v>0</v>
      </c>
      <c r="BC53" s="146">
        <f t="shared" si="9"/>
        <v>0</v>
      </c>
      <c r="BD53" s="146">
        <f t="shared" si="10"/>
        <v>0</v>
      </c>
      <c r="BE53" s="146">
        <f t="shared" si="11"/>
        <v>0</v>
      </c>
      <c r="CA53" s="177">
        <v>1</v>
      </c>
      <c r="CB53" s="177">
        <v>1</v>
      </c>
      <c r="CZ53" s="146">
        <v>0</v>
      </c>
    </row>
    <row r="54" spans="1:104" x14ac:dyDescent="0.2">
      <c r="A54" s="171">
        <v>31</v>
      </c>
      <c r="B54" s="172" t="s">
        <v>160</v>
      </c>
      <c r="C54" s="173" t="s">
        <v>161</v>
      </c>
      <c r="D54" s="174" t="s">
        <v>81</v>
      </c>
      <c r="E54" s="175">
        <v>17.215</v>
      </c>
      <c r="F54" s="175"/>
      <c r="G54" s="176">
        <f t="shared" si="6"/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 t="shared" si="7"/>
        <v>0</v>
      </c>
      <c r="BB54" s="146">
        <f t="shared" si="8"/>
        <v>0</v>
      </c>
      <c r="BC54" s="146">
        <f t="shared" si="9"/>
        <v>0</v>
      </c>
      <c r="BD54" s="146">
        <f t="shared" si="10"/>
        <v>0</v>
      </c>
      <c r="BE54" s="146">
        <f t="shared" si="11"/>
        <v>0</v>
      </c>
      <c r="CA54" s="177">
        <v>1</v>
      </c>
      <c r="CB54" s="177">
        <v>1</v>
      </c>
      <c r="CZ54" s="146">
        <v>0</v>
      </c>
    </row>
    <row r="55" spans="1:104" x14ac:dyDescent="0.2">
      <c r="A55" s="171">
        <v>32</v>
      </c>
      <c r="B55" s="172" t="s">
        <v>162</v>
      </c>
      <c r="C55" s="173" t="s">
        <v>163</v>
      </c>
      <c r="D55" s="174" t="s">
        <v>90</v>
      </c>
      <c r="E55" s="175">
        <v>0.96750000000000003</v>
      </c>
      <c r="F55" s="175"/>
      <c r="G55" s="176">
        <f t="shared" si="6"/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 t="shared" si="7"/>
        <v>0</v>
      </c>
      <c r="BB55" s="146">
        <f t="shared" si="8"/>
        <v>0</v>
      </c>
      <c r="BC55" s="146">
        <f t="shared" si="9"/>
        <v>0</v>
      </c>
      <c r="BD55" s="146">
        <f t="shared" si="10"/>
        <v>0</v>
      </c>
      <c r="BE55" s="146">
        <f t="shared" si="11"/>
        <v>0</v>
      </c>
      <c r="CA55" s="177">
        <v>1</v>
      </c>
      <c r="CB55" s="177">
        <v>1</v>
      </c>
      <c r="CZ55" s="146">
        <v>0</v>
      </c>
    </row>
    <row r="56" spans="1:104" x14ac:dyDescent="0.2">
      <c r="A56" s="171">
        <v>33</v>
      </c>
      <c r="B56" s="172" t="s">
        <v>164</v>
      </c>
      <c r="C56" s="173" t="s">
        <v>165</v>
      </c>
      <c r="D56" s="174" t="s">
        <v>81</v>
      </c>
      <c r="E56" s="175">
        <v>53.344999999999999</v>
      </c>
      <c r="F56" s="175"/>
      <c r="G56" s="176">
        <f t="shared" si="6"/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 t="shared" si="7"/>
        <v>0</v>
      </c>
      <c r="BB56" s="146">
        <f t="shared" si="8"/>
        <v>0</v>
      </c>
      <c r="BC56" s="146">
        <f t="shared" si="9"/>
        <v>0</v>
      </c>
      <c r="BD56" s="146">
        <f t="shared" si="10"/>
        <v>0</v>
      </c>
      <c r="BE56" s="146">
        <f t="shared" si="11"/>
        <v>0</v>
      </c>
      <c r="CA56" s="177">
        <v>1</v>
      </c>
      <c r="CB56" s="177">
        <v>1</v>
      </c>
      <c r="CZ56" s="146">
        <v>0</v>
      </c>
    </row>
    <row r="57" spans="1:104" x14ac:dyDescent="0.2">
      <c r="A57" s="171">
        <v>34</v>
      </c>
      <c r="B57" s="172" t="s">
        <v>166</v>
      </c>
      <c r="C57" s="173" t="s">
        <v>167</v>
      </c>
      <c r="D57" s="174" t="s">
        <v>100</v>
      </c>
      <c r="E57" s="175">
        <v>16</v>
      </c>
      <c r="F57" s="175"/>
      <c r="G57" s="176">
        <f t="shared" si="6"/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 t="shared" si="7"/>
        <v>0</v>
      </c>
      <c r="BB57" s="146">
        <f t="shared" si="8"/>
        <v>0</v>
      </c>
      <c r="BC57" s="146">
        <f t="shared" si="9"/>
        <v>0</v>
      </c>
      <c r="BD57" s="146">
        <f t="shared" si="10"/>
        <v>0</v>
      </c>
      <c r="BE57" s="146">
        <f t="shared" si="11"/>
        <v>0</v>
      </c>
      <c r="CA57" s="177">
        <v>1</v>
      </c>
      <c r="CB57" s="177">
        <v>1</v>
      </c>
      <c r="CZ57" s="146">
        <v>0</v>
      </c>
    </row>
    <row r="58" spans="1:104" ht="22.5" x14ac:dyDescent="0.2">
      <c r="A58" s="171">
        <v>35</v>
      </c>
      <c r="B58" s="172" t="s">
        <v>168</v>
      </c>
      <c r="C58" s="173" t="s">
        <v>169</v>
      </c>
      <c r="D58" s="174" t="s">
        <v>170</v>
      </c>
      <c r="E58" s="175">
        <v>2</v>
      </c>
      <c r="F58" s="175"/>
      <c r="G58" s="176">
        <f t="shared" si="6"/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 t="shared" si="7"/>
        <v>0</v>
      </c>
      <c r="BB58" s="146">
        <f t="shared" si="8"/>
        <v>0</v>
      </c>
      <c r="BC58" s="146">
        <f t="shared" si="9"/>
        <v>0</v>
      </c>
      <c r="BD58" s="146">
        <f t="shared" si="10"/>
        <v>0</v>
      </c>
      <c r="BE58" s="146">
        <f t="shared" si="11"/>
        <v>0</v>
      </c>
      <c r="CA58" s="177">
        <v>1</v>
      </c>
      <c r="CB58" s="177">
        <v>1</v>
      </c>
      <c r="CZ58" s="146">
        <v>0</v>
      </c>
    </row>
    <row r="59" spans="1:104" x14ac:dyDescent="0.2">
      <c r="A59" s="171">
        <v>36</v>
      </c>
      <c r="B59" s="172" t="s">
        <v>171</v>
      </c>
      <c r="C59" s="173" t="s">
        <v>172</v>
      </c>
      <c r="D59" s="174" t="s">
        <v>81</v>
      </c>
      <c r="E59" s="175">
        <v>28.8</v>
      </c>
      <c r="F59" s="175"/>
      <c r="G59" s="176">
        <f t="shared" si="6"/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 t="shared" si="7"/>
        <v>0</v>
      </c>
      <c r="BB59" s="146">
        <f t="shared" si="8"/>
        <v>0</v>
      </c>
      <c r="BC59" s="146">
        <f t="shared" si="9"/>
        <v>0</v>
      </c>
      <c r="BD59" s="146">
        <f t="shared" si="10"/>
        <v>0</v>
      </c>
      <c r="BE59" s="146">
        <f t="shared" si="11"/>
        <v>0</v>
      </c>
      <c r="CA59" s="177">
        <v>1</v>
      </c>
      <c r="CB59" s="177">
        <v>1</v>
      </c>
      <c r="CZ59" s="146">
        <v>0</v>
      </c>
    </row>
    <row r="60" spans="1:104" x14ac:dyDescent="0.2">
      <c r="A60" s="171">
        <v>37</v>
      </c>
      <c r="B60" s="172" t="s">
        <v>173</v>
      </c>
      <c r="C60" s="173" t="s">
        <v>174</v>
      </c>
      <c r="D60" s="174" t="s">
        <v>175</v>
      </c>
      <c r="E60" s="175">
        <v>28.7</v>
      </c>
      <c r="F60" s="175"/>
      <c r="G60" s="176">
        <f t="shared" si="6"/>
        <v>0</v>
      </c>
      <c r="O60" s="170">
        <v>2</v>
      </c>
      <c r="AA60" s="146">
        <v>12</v>
      </c>
      <c r="AB60" s="146">
        <v>0</v>
      </c>
      <c r="AC60" s="146">
        <v>37</v>
      </c>
      <c r="AZ60" s="146">
        <v>1</v>
      </c>
      <c r="BA60" s="146">
        <f t="shared" si="7"/>
        <v>0</v>
      </c>
      <c r="BB60" s="146">
        <f t="shared" si="8"/>
        <v>0</v>
      </c>
      <c r="BC60" s="146">
        <f t="shared" si="9"/>
        <v>0</v>
      </c>
      <c r="BD60" s="146">
        <f t="shared" si="10"/>
        <v>0</v>
      </c>
      <c r="BE60" s="146">
        <f t="shared" si="11"/>
        <v>0</v>
      </c>
      <c r="CA60" s="177">
        <v>12</v>
      </c>
      <c r="CB60" s="177">
        <v>0</v>
      </c>
      <c r="CZ60" s="146">
        <v>0</v>
      </c>
    </row>
    <row r="61" spans="1:104" x14ac:dyDescent="0.2">
      <c r="A61" s="178"/>
      <c r="B61" s="179" t="s">
        <v>76</v>
      </c>
      <c r="C61" s="180" t="str">
        <f>CONCATENATE(B50," ",C50)</f>
        <v>96 Bourání konstrukcí</v>
      </c>
      <c r="D61" s="181"/>
      <c r="E61" s="182"/>
      <c r="F61" s="183"/>
      <c r="G61" s="184">
        <f>SUM(G50:G60)</f>
        <v>0</v>
      </c>
      <c r="O61" s="170">
        <v>4</v>
      </c>
      <c r="BA61" s="185">
        <f>SUM(BA50:BA60)</f>
        <v>0</v>
      </c>
      <c r="BB61" s="185">
        <f>SUM(BB50:BB60)</f>
        <v>0</v>
      </c>
      <c r="BC61" s="185">
        <f>SUM(BC50:BC60)</f>
        <v>0</v>
      </c>
      <c r="BD61" s="185">
        <f>SUM(BD50:BD60)</f>
        <v>0</v>
      </c>
      <c r="BE61" s="185">
        <f>SUM(BE50:BE60)</f>
        <v>0</v>
      </c>
    </row>
    <row r="62" spans="1:104" x14ac:dyDescent="0.2">
      <c r="A62" s="163" t="s">
        <v>73</v>
      </c>
      <c r="B62" s="164" t="s">
        <v>176</v>
      </c>
      <c r="C62" s="165" t="s">
        <v>177</v>
      </c>
      <c r="D62" s="166"/>
      <c r="E62" s="167"/>
      <c r="F62" s="167"/>
      <c r="G62" s="168"/>
      <c r="H62" s="169"/>
      <c r="I62" s="169"/>
      <c r="O62" s="170">
        <v>1</v>
      </c>
    </row>
    <row r="63" spans="1:104" x14ac:dyDescent="0.2">
      <c r="A63" s="171">
        <v>38</v>
      </c>
      <c r="B63" s="172" t="s">
        <v>178</v>
      </c>
      <c r="C63" s="173" t="s">
        <v>179</v>
      </c>
      <c r="D63" s="174" t="s">
        <v>170</v>
      </c>
      <c r="E63" s="175">
        <v>6</v>
      </c>
      <c r="F63" s="175"/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0</v>
      </c>
    </row>
    <row r="64" spans="1:104" x14ac:dyDescent="0.2">
      <c r="A64" s="178"/>
      <c r="B64" s="179" t="s">
        <v>76</v>
      </c>
      <c r="C64" s="180" t="str">
        <f>CONCATENATE(B62," ",C62)</f>
        <v>97 Prorážení otvorů</v>
      </c>
      <c r="D64" s="181"/>
      <c r="E64" s="182"/>
      <c r="F64" s="183"/>
      <c r="G64" s="184">
        <f>SUM(G62:G63)</f>
        <v>0</v>
      </c>
      <c r="O64" s="170">
        <v>4</v>
      </c>
      <c r="BA64" s="185">
        <f>SUM(BA62:BA63)</f>
        <v>0</v>
      </c>
      <c r="BB64" s="185">
        <f>SUM(BB62:BB63)</f>
        <v>0</v>
      </c>
      <c r="BC64" s="185">
        <f>SUM(BC62:BC63)</f>
        <v>0</v>
      </c>
      <c r="BD64" s="185">
        <f>SUM(BD62:BD63)</f>
        <v>0</v>
      </c>
      <c r="BE64" s="185">
        <f>SUM(BE62:BE63)</f>
        <v>0</v>
      </c>
    </row>
    <row r="65" spans="1:104" x14ac:dyDescent="0.2">
      <c r="A65" s="163" t="s">
        <v>73</v>
      </c>
      <c r="B65" s="164" t="s">
        <v>180</v>
      </c>
      <c r="C65" s="165" t="s">
        <v>181</v>
      </c>
      <c r="D65" s="166"/>
      <c r="E65" s="167"/>
      <c r="F65" s="167"/>
      <c r="G65" s="168"/>
      <c r="H65" s="169"/>
      <c r="I65" s="203"/>
      <c r="J65" s="202"/>
      <c r="K65" s="202"/>
      <c r="L65" s="202"/>
      <c r="O65" s="170">
        <v>1</v>
      </c>
    </row>
    <row r="66" spans="1:104" x14ac:dyDescent="0.2">
      <c r="A66" s="171">
        <v>39</v>
      </c>
      <c r="B66" s="172" t="s">
        <v>182</v>
      </c>
      <c r="C66" s="173" t="s">
        <v>183</v>
      </c>
      <c r="D66" s="174" t="s">
        <v>93</v>
      </c>
      <c r="E66" s="175">
        <v>66.102500000000006</v>
      </c>
      <c r="F66" s="201"/>
      <c r="G66" s="176">
        <f>E66*F66</f>
        <v>0</v>
      </c>
      <c r="I66" s="202"/>
      <c r="J66" s="202"/>
      <c r="K66" s="202"/>
      <c r="L66" s="202"/>
      <c r="O66" s="170">
        <v>2</v>
      </c>
      <c r="AA66" s="146">
        <v>1</v>
      </c>
      <c r="AB66" s="146">
        <v>1</v>
      </c>
      <c r="AC66" s="146">
        <v>1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</v>
      </c>
      <c r="CB66" s="177">
        <v>1</v>
      </c>
      <c r="CZ66" s="146">
        <v>0</v>
      </c>
    </row>
    <row r="67" spans="1:104" x14ac:dyDescent="0.2">
      <c r="A67" s="178"/>
      <c r="B67" s="179" t="s">
        <v>76</v>
      </c>
      <c r="C67" s="180" t="str">
        <f>CONCATENATE(B65," ",C65)</f>
        <v>99 Staveništní přesun hmot</v>
      </c>
      <c r="D67" s="181"/>
      <c r="E67" s="182"/>
      <c r="F67" s="183"/>
      <c r="G67" s="184">
        <f>SUM(G65:G66)</f>
        <v>0</v>
      </c>
      <c r="O67" s="170">
        <v>4</v>
      </c>
      <c r="BA67" s="185">
        <f>SUM(BA65:BA66)</f>
        <v>0</v>
      </c>
      <c r="BB67" s="185">
        <f>SUM(BB65:BB66)</f>
        <v>0</v>
      </c>
      <c r="BC67" s="185">
        <f>SUM(BC65:BC66)</f>
        <v>0</v>
      </c>
      <c r="BD67" s="185">
        <f>SUM(BD65:BD66)</f>
        <v>0</v>
      </c>
      <c r="BE67" s="185">
        <f>SUM(BE65:BE66)</f>
        <v>0</v>
      </c>
    </row>
    <row r="68" spans="1:104" x14ac:dyDescent="0.2">
      <c r="A68" s="163" t="s">
        <v>73</v>
      </c>
      <c r="B68" s="164" t="s">
        <v>184</v>
      </c>
      <c r="C68" s="165" t="s">
        <v>185</v>
      </c>
      <c r="D68" s="166"/>
      <c r="E68" s="167"/>
      <c r="F68" s="167"/>
      <c r="G68" s="168"/>
      <c r="H68" s="169"/>
      <c r="I68" s="169"/>
      <c r="O68" s="170">
        <v>1</v>
      </c>
    </row>
    <row r="69" spans="1:104" x14ac:dyDescent="0.2">
      <c r="A69" s="171">
        <v>40</v>
      </c>
      <c r="B69" s="172" t="s">
        <v>186</v>
      </c>
      <c r="C69" s="173" t="s">
        <v>187</v>
      </c>
      <c r="D69" s="174" t="s">
        <v>81</v>
      </c>
      <c r="E69" s="175">
        <v>14.42</v>
      </c>
      <c r="F69" s="175"/>
      <c r="G69" s="176">
        <f t="shared" ref="G69:G74" si="12">E69*F69</f>
        <v>0</v>
      </c>
      <c r="O69" s="170">
        <v>2</v>
      </c>
      <c r="AA69" s="146">
        <v>1</v>
      </c>
      <c r="AB69" s="146">
        <v>7</v>
      </c>
      <c r="AC69" s="146">
        <v>7</v>
      </c>
      <c r="AZ69" s="146">
        <v>2</v>
      </c>
      <c r="BA69" s="146">
        <f t="shared" ref="BA69:BA74" si="13">IF(AZ69=1,G69,0)</f>
        <v>0</v>
      </c>
      <c r="BB69" s="146">
        <f t="shared" ref="BB69:BB74" si="14">IF(AZ69=2,G69,0)</f>
        <v>0</v>
      </c>
      <c r="BC69" s="146">
        <f t="shared" ref="BC69:BC74" si="15">IF(AZ69=3,G69,0)</f>
        <v>0</v>
      </c>
      <c r="BD69" s="146">
        <f t="shared" ref="BD69:BD74" si="16">IF(AZ69=4,G69,0)</f>
        <v>0</v>
      </c>
      <c r="BE69" s="146">
        <f t="shared" ref="BE69:BE74" si="17">IF(AZ69=5,G69,0)</f>
        <v>0</v>
      </c>
      <c r="CA69" s="177">
        <v>1</v>
      </c>
      <c r="CB69" s="177">
        <v>7</v>
      </c>
      <c r="CZ69" s="146">
        <v>0</v>
      </c>
    </row>
    <row r="70" spans="1:104" ht="22.5" x14ac:dyDescent="0.2">
      <c r="A70" s="171">
        <v>41</v>
      </c>
      <c r="B70" s="172" t="s">
        <v>188</v>
      </c>
      <c r="C70" s="173" t="s">
        <v>189</v>
      </c>
      <c r="D70" s="174" t="s">
        <v>81</v>
      </c>
      <c r="E70" s="175">
        <v>14.42</v>
      </c>
      <c r="F70" s="175"/>
      <c r="G70" s="176">
        <f t="shared" si="12"/>
        <v>0</v>
      </c>
      <c r="O70" s="170">
        <v>2</v>
      </c>
      <c r="AA70" s="146">
        <v>1</v>
      </c>
      <c r="AB70" s="146">
        <v>7</v>
      </c>
      <c r="AC70" s="146">
        <v>7</v>
      </c>
      <c r="AZ70" s="146">
        <v>2</v>
      </c>
      <c r="BA70" s="146">
        <f t="shared" si="13"/>
        <v>0</v>
      </c>
      <c r="BB70" s="146">
        <f t="shared" si="14"/>
        <v>0</v>
      </c>
      <c r="BC70" s="146">
        <f t="shared" si="15"/>
        <v>0</v>
      </c>
      <c r="BD70" s="146">
        <f t="shared" si="16"/>
        <v>0</v>
      </c>
      <c r="BE70" s="146">
        <f t="shared" si="17"/>
        <v>0</v>
      </c>
      <c r="CA70" s="177">
        <v>1</v>
      </c>
      <c r="CB70" s="177">
        <v>7</v>
      </c>
      <c r="CZ70" s="146">
        <v>0</v>
      </c>
    </row>
    <row r="71" spans="1:104" x14ac:dyDescent="0.2">
      <c r="A71" s="171">
        <v>42</v>
      </c>
      <c r="B71" s="172" t="s">
        <v>190</v>
      </c>
      <c r="C71" s="173" t="s">
        <v>191</v>
      </c>
      <c r="D71" s="174" t="s">
        <v>100</v>
      </c>
      <c r="E71" s="175">
        <v>2</v>
      </c>
      <c r="F71" s="175"/>
      <c r="G71" s="176">
        <f t="shared" si="12"/>
        <v>0</v>
      </c>
      <c r="O71" s="170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 t="shared" si="13"/>
        <v>0</v>
      </c>
      <c r="BB71" s="146">
        <f t="shared" si="14"/>
        <v>0</v>
      </c>
      <c r="BC71" s="146">
        <f t="shared" si="15"/>
        <v>0</v>
      </c>
      <c r="BD71" s="146">
        <f t="shared" si="16"/>
        <v>0</v>
      </c>
      <c r="BE71" s="146">
        <f t="shared" si="17"/>
        <v>0</v>
      </c>
      <c r="CA71" s="177">
        <v>1</v>
      </c>
      <c r="CB71" s="177">
        <v>7</v>
      </c>
      <c r="CZ71" s="146">
        <v>0</v>
      </c>
    </row>
    <row r="72" spans="1:104" x14ac:dyDescent="0.2">
      <c r="A72" s="171">
        <v>43</v>
      </c>
      <c r="B72" s="172" t="s">
        <v>192</v>
      </c>
      <c r="C72" s="173" t="s">
        <v>193</v>
      </c>
      <c r="D72" s="174" t="s">
        <v>170</v>
      </c>
      <c r="E72" s="175">
        <v>20.5</v>
      </c>
      <c r="F72" s="175"/>
      <c r="G72" s="176">
        <f t="shared" si="12"/>
        <v>0</v>
      </c>
      <c r="O72" s="170">
        <v>2</v>
      </c>
      <c r="AA72" s="146">
        <v>1</v>
      </c>
      <c r="AB72" s="146">
        <v>7</v>
      </c>
      <c r="AC72" s="146">
        <v>7</v>
      </c>
      <c r="AZ72" s="146">
        <v>2</v>
      </c>
      <c r="BA72" s="146">
        <f t="shared" si="13"/>
        <v>0</v>
      </c>
      <c r="BB72" s="146">
        <f t="shared" si="14"/>
        <v>0</v>
      </c>
      <c r="BC72" s="146">
        <f t="shared" si="15"/>
        <v>0</v>
      </c>
      <c r="BD72" s="146">
        <f t="shared" si="16"/>
        <v>0</v>
      </c>
      <c r="BE72" s="146">
        <f t="shared" si="17"/>
        <v>0</v>
      </c>
      <c r="CA72" s="177">
        <v>1</v>
      </c>
      <c r="CB72" s="177">
        <v>7</v>
      </c>
      <c r="CZ72" s="146">
        <v>0</v>
      </c>
    </row>
    <row r="73" spans="1:104" x14ac:dyDescent="0.2">
      <c r="A73" s="171">
        <v>44</v>
      </c>
      <c r="B73" s="172" t="s">
        <v>194</v>
      </c>
      <c r="C73" s="173" t="s">
        <v>195</v>
      </c>
      <c r="D73" s="174" t="s">
        <v>100</v>
      </c>
      <c r="E73" s="175">
        <v>14</v>
      </c>
      <c r="F73" s="175"/>
      <c r="G73" s="176">
        <f t="shared" si="12"/>
        <v>0</v>
      </c>
      <c r="O73" s="170">
        <v>2</v>
      </c>
      <c r="AA73" s="146">
        <v>1</v>
      </c>
      <c r="AB73" s="146">
        <v>7</v>
      </c>
      <c r="AC73" s="146">
        <v>7</v>
      </c>
      <c r="AZ73" s="146">
        <v>2</v>
      </c>
      <c r="BA73" s="146">
        <f t="shared" si="13"/>
        <v>0</v>
      </c>
      <c r="BB73" s="146">
        <f t="shared" si="14"/>
        <v>0</v>
      </c>
      <c r="BC73" s="146">
        <f t="shared" si="15"/>
        <v>0</v>
      </c>
      <c r="BD73" s="146">
        <f t="shared" si="16"/>
        <v>0</v>
      </c>
      <c r="BE73" s="146">
        <f t="shared" si="17"/>
        <v>0</v>
      </c>
      <c r="CA73" s="177">
        <v>1</v>
      </c>
      <c r="CB73" s="177">
        <v>7</v>
      </c>
      <c r="CZ73" s="146">
        <v>0</v>
      </c>
    </row>
    <row r="74" spans="1:104" x14ac:dyDescent="0.2">
      <c r="A74" s="171">
        <v>45</v>
      </c>
      <c r="B74" s="172" t="s">
        <v>196</v>
      </c>
      <c r="C74" s="173" t="s">
        <v>197</v>
      </c>
      <c r="D74" s="174" t="s">
        <v>61</v>
      </c>
      <c r="E74" s="175">
        <v>121.5795</v>
      </c>
      <c r="F74" s="175"/>
      <c r="G74" s="176">
        <f t="shared" si="12"/>
        <v>0</v>
      </c>
      <c r="O74" s="170">
        <v>2</v>
      </c>
      <c r="AA74" s="146">
        <v>1</v>
      </c>
      <c r="AB74" s="146">
        <v>7</v>
      </c>
      <c r="AC74" s="146">
        <v>7</v>
      </c>
      <c r="AZ74" s="146">
        <v>2</v>
      </c>
      <c r="BA74" s="146">
        <f t="shared" si="13"/>
        <v>0</v>
      </c>
      <c r="BB74" s="146">
        <f t="shared" si="14"/>
        <v>0</v>
      </c>
      <c r="BC74" s="146">
        <f t="shared" si="15"/>
        <v>0</v>
      </c>
      <c r="BD74" s="146">
        <f t="shared" si="16"/>
        <v>0</v>
      </c>
      <c r="BE74" s="146">
        <f t="shared" si="17"/>
        <v>0</v>
      </c>
      <c r="CA74" s="177">
        <v>1</v>
      </c>
      <c r="CB74" s="177">
        <v>7</v>
      </c>
      <c r="CZ74" s="146">
        <v>0</v>
      </c>
    </row>
    <row r="75" spans="1:104" x14ac:dyDescent="0.2">
      <c r="A75" s="178"/>
      <c r="B75" s="179" t="s">
        <v>76</v>
      </c>
      <c r="C75" s="180" t="str">
        <f>CONCATENATE(B68," ",C68)</f>
        <v>711 Izolace proti vodě</v>
      </c>
      <c r="D75" s="181"/>
      <c r="E75" s="182"/>
      <c r="F75" s="183"/>
      <c r="G75" s="184">
        <f>SUM(G68:G74)</f>
        <v>0</v>
      </c>
      <c r="O75" s="170">
        <v>4</v>
      </c>
      <c r="BA75" s="185">
        <f>SUM(BA68:BA74)</f>
        <v>0</v>
      </c>
      <c r="BB75" s="185">
        <f>SUM(BB68:BB74)</f>
        <v>0</v>
      </c>
      <c r="BC75" s="185">
        <f>SUM(BC68:BC74)</f>
        <v>0</v>
      </c>
      <c r="BD75" s="185">
        <f>SUM(BD68:BD74)</f>
        <v>0</v>
      </c>
      <c r="BE75" s="185">
        <f>SUM(BE68:BE74)</f>
        <v>0</v>
      </c>
    </row>
    <row r="76" spans="1:104" x14ac:dyDescent="0.2">
      <c r="A76" s="163" t="s">
        <v>73</v>
      </c>
      <c r="B76" s="164" t="s">
        <v>198</v>
      </c>
      <c r="C76" s="165" t="s">
        <v>199</v>
      </c>
      <c r="D76" s="166"/>
      <c r="E76" s="167"/>
      <c r="F76" s="167"/>
      <c r="G76" s="168"/>
      <c r="H76" s="169"/>
      <c r="I76" s="169"/>
      <c r="O76" s="170">
        <v>1</v>
      </c>
    </row>
    <row r="77" spans="1:104" ht="22.5" x14ac:dyDescent="0.2">
      <c r="A77" s="171">
        <v>46</v>
      </c>
      <c r="B77" s="172" t="s">
        <v>200</v>
      </c>
      <c r="C77" s="173" t="s">
        <v>201</v>
      </c>
      <c r="D77" s="174" t="s">
        <v>90</v>
      </c>
      <c r="E77" s="175">
        <v>-13.9</v>
      </c>
      <c r="F77" s="175"/>
      <c r="G77" s="176">
        <f>E77*F77</f>
        <v>0</v>
      </c>
      <c r="O77" s="170">
        <v>2</v>
      </c>
      <c r="AA77" s="146">
        <v>3</v>
      </c>
      <c r="AB77" s="146">
        <v>7</v>
      </c>
      <c r="AC77" s="146" t="s">
        <v>200</v>
      </c>
      <c r="AZ77" s="146">
        <v>2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3</v>
      </c>
      <c r="CB77" s="177">
        <v>7</v>
      </c>
      <c r="CZ77" s="146">
        <v>0</v>
      </c>
    </row>
    <row r="78" spans="1:104" ht="22.5" x14ac:dyDescent="0.2">
      <c r="A78" s="171">
        <v>47</v>
      </c>
      <c r="B78" s="172" t="s">
        <v>202</v>
      </c>
      <c r="C78" s="173" t="s">
        <v>203</v>
      </c>
      <c r="D78" s="174" t="s">
        <v>90</v>
      </c>
      <c r="E78" s="175">
        <v>13.9</v>
      </c>
      <c r="F78" s="175"/>
      <c r="G78" s="176">
        <f>E78*F78</f>
        <v>0</v>
      </c>
      <c r="O78" s="170">
        <v>2</v>
      </c>
      <c r="AA78" s="146">
        <v>3</v>
      </c>
      <c r="AB78" s="146">
        <v>7</v>
      </c>
      <c r="AC78" s="146">
        <v>63151547</v>
      </c>
      <c r="AZ78" s="146">
        <v>2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3</v>
      </c>
      <c r="CB78" s="177">
        <v>7</v>
      </c>
      <c r="CZ78" s="146">
        <v>0</v>
      </c>
    </row>
    <row r="79" spans="1:104" x14ac:dyDescent="0.2">
      <c r="A79" s="178"/>
      <c r="B79" s="179" t="s">
        <v>76</v>
      </c>
      <c r="C79" s="180" t="str">
        <f>CONCATENATE(B76," ",C76)</f>
        <v>713 Izolace tepelné</v>
      </c>
      <c r="D79" s="181"/>
      <c r="E79" s="182"/>
      <c r="F79" s="183"/>
      <c r="G79" s="184">
        <f>SUM(G76:G78)</f>
        <v>0</v>
      </c>
      <c r="O79" s="170">
        <v>4</v>
      </c>
      <c r="BA79" s="185">
        <f>SUM(BA76:BA78)</f>
        <v>0</v>
      </c>
      <c r="BB79" s="185">
        <f>SUM(BB76:BB78)</f>
        <v>0</v>
      </c>
      <c r="BC79" s="185">
        <f>SUM(BC76:BC78)</f>
        <v>0</v>
      </c>
      <c r="BD79" s="185">
        <f>SUM(BD76:BD78)</f>
        <v>0</v>
      </c>
      <c r="BE79" s="185">
        <f>SUM(BE76:BE78)</f>
        <v>0</v>
      </c>
    </row>
    <row r="80" spans="1:104" x14ac:dyDescent="0.2">
      <c r="A80" s="163" t="s">
        <v>73</v>
      </c>
      <c r="B80" s="164" t="s">
        <v>204</v>
      </c>
      <c r="C80" s="165" t="s">
        <v>205</v>
      </c>
      <c r="D80" s="166"/>
      <c r="E80" s="167"/>
      <c r="F80" s="167"/>
      <c r="G80" s="168"/>
      <c r="H80" s="169"/>
      <c r="I80" s="169"/>
      <c r="O80" s="170">
        <v>1</v>
      </c>
    </row>
    <row r="81" spans="1:104" x14ac:dyDescent="0.2">
      <c r="A81" s="171">
        <v>48</v>
      </c>
      <c r="B81" s="172" t="s">
        <v>206</v>
      </c>
      <c r="C81" s="173" t="s">
        <v>207</v>
      </c>
      <c r="D81" s="174" t="s">
        <v>111</v>
      </c>
      <c r="E81" s="175">
        <v>1</v>
      </c>
      <c r="F81" s="201"/>
      <c r="G81" s="200">
        <f>E81*F81</f>
        <v>0</v>
      </c>
      <c r="O81" s="170">
        <v>2</v>
      </c>
      <c r="AA81" s="146">
        <v>12</v>
      </c>
      <c r="AB81" s="146">
        <v>0</v>
      </c>
      <c r="AC81" s="146">
        <v>48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12</v>
      </c>
      <c r="CB81" s="177">
        <v>0</v>
      </c>
      <c r="CZ81" s="146">
        <v>0</v>
      </c>
    </row>
    <row r="82" spans="1:104" x14ac:dyDescent="0.2">
      <c r="A82" s="178"/>
      <c r="B82" s="179" t="s">
        <v>76</v>
      </c>
      <c r="C82" s="180" t="str">
        <f>CONCATENATE(B80," ",C80)</f>
        <v>720 Zdravotechnická instalace</v>
      </c>
      <c r="D82" s="181"/>
      <c r="E82" s="182"/>
      <c r="F82" s="183"/>
      <c r="G82" s="184">
        <f>SUM(G80:G81)</f>
        <v>0</v>
      </c>
      <c r="O82" s="170">
        <v>4</v>
      </c>
      <c r="BA82" s="185">
        <f>SUM(BA80:BA81)</f>
        <v>0</v>
      </c>
      <c r="BB82" s="185">
        <f>SUM(BB80:BB81)</f>
        <v>0</v>
      </c>
      <c r="BC82" s="185">
        <f>SUM(BC80:BC81)</f>
        <v>0</v>
      </c>
      <c r="BD82" s="185">
        <f>SUM(BD80:BD81)</f>
        <v>0</v>
      </c>
      <c r="BE82" s="185">
        <f>SUM(BE80:BE81)</f>
        <v>0</v>
      </c>
    </row>
    <row r="83" spans="1:104" x14ac:dyDescent="0.2">
      <c r="A83" s="163" t="s">
        <v>73</v>
      </c>
      <c r="B83" s="164" t="s">
        <v>208</v>
      </c>
      <c r="C83" s="165" t="s">
        <v>209</v>
      </c>
      <c r="D83" s="166"/>
      <c r="E83" s="167"/>
      <c r="F83" s="167"/>
      <c r="G83" s="168"/>
      <c r="H83" s="169"/>
      <c r="I83" s="169"/>
      <c r="O83" s="170">
        <v>1</v>
      </c>
    </row>
    <row r="84" spans="1:104" x14ac:dyDescent="0.2">
      <c r="A84" s="171">
        <v>49</v>
      </c>
      <c r="B84" s="172" t="s">
        <v>210</v>
      </c>
      <c r="C84" s="173" t="s">
        <v>211</v>
      </c>
      <c r="D84" s="174" t="s">
        <v>111</v>
      </c>
      <c r="E84" s="175">
        <v>1</v>
      </c>
      <c r="F84" s="201"/>
      <c r="G84" s="200">
        <f>E84*F84</f>
        <v>0</v>
      </c>
      <c r="O84" s="170">
        <v>2</v>
      </c>
      <c r="AA84" s="146">
        <v>12</v>
      </c>
      <c r="AB84" s="146">
        <v>0</v>
      </c>
      <c r="AC84" s="146">
        <v>49</v>
      </c>
      <c r="AZ84" s="146">
        <v>2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12</v>
      </c>
      <c r="CB84" s="177">
        <v>0</v>
      </c>
      <c r="CZ84" s="146">
        <v>0</v>
      </c>
    </row>
    <row r="85" spans="1:104" x14ac:dyDescent="0.2">
      <c r="A85" s="178"/>
      <c r="B85" s="179" t="s">
        <v>76</v>
      </c>
      <c r="C85" s="180" t="str">
        <f>CONCATENATE(B83," ",C83)</f>
        <v>730 Ústřední vytápění</v>
      </c>
      <c r="D85" s="181"/>
      <c r="E85" s="182"/>
      <c r="F85" s="183"/>
      <c r="G85" s="184">
        <f>SUM(G83:G84)</f>
        <v>0</v>
      </c>
      <c r="O85" s="170">
        <v>4</v>
      </c>
      <c r="BA85" s="185">
        <f>SUM(BA83:BA84)</f>
        <v>0</v>
      </c>
      <c r="BB85" s="185">
        <f>SUM(BB83:BB84)</f>
        <v>0</v>
      </c>
      <c r="BC85" s="185">
        <f>SUM(BC83:BC84)</f>
        <v>0</v>
      </c>
      <c r="BD85" s="185">
        <f>SUM(BD83:BD84)</f>
        <v>0</v>
      </c>
      <c r="BE85" s="185">
        <f>SUM(BE83:BE84)</f>
        <v>0</v>
      </c>
    </row>
    <row r="86" spans="1:104" x14ac:dyDescent="0.2">
      <c r="A86" s="163" t="s">
        <v>73</v>
      </c>
      <c r="B86" s="164" t="s">
        <v>212</v>
      </c>
      <c r="C86" s="165" t="s">
        <v>213</v>
      </c>
      <c r="D86" s="166"/>
      <c r="E86" s="167"/>
      <c r="F86" s="167"/>
      <c r="G86" s="168"/>
      <c r="H86" s="169"/>
      <c r="I86" s="169"/>
      <c r="O86" s="170">
        <v>1</v>
      </c>
    </row>
    <row r="87" spans="1:104" x14ac:dyDescent="0.2">
      <c r="A87" s="171">
        <v>50</v>
      </c>
      <c r="B87" s="172" t="s">
        <v>214</v>
      </c>
      <c r="C87" s="173" t="s">
        <v>215</v>
      </c>
      <c r="D87" s="174" t="s">
        <v>81</v>
      </c>
      <c r="E87" s="175">
        <v>12</v>
      </c>
      <c r="F87" s="175"/>
      <c r="G87" s="176">
        <f t="shared" ref="G87:G95" si="18">E87*F87</f>
        <v>0</v>
      </c>
      <c r="O87" s="170">
        <v>2</v>
      </c>
      <c r="AA87" s="146">
        <v>1</v>
      </c>
      <c r="AB87" s="146">
        <v>7</v>
      </c>
      <c r="AC87" s="146">
        <v>7</v>
      </c>
      <c r="AZ87" s="146">
        <v>2</v>
      </c>
      <c r="BA87" s="146">
        <f t="shared" ref="BA87:BA95" si="19">IF(AZ87=1,G87,0)</f>
        <v>0</v>
      </c>
      <c r="BB87" s="146">
        <f t="shared" ref="BB87:BB95" si="20">IF(AZ87=2,G87,0)</f>
        <v>0</v>
      </c>
      <c r="BC87" s="146">
        <f t="shared" ref="BC87:BC95" si="21">IF(AZ87=3,G87,0)</f>
        <v>0</v>
      </c>
      <c r="BD87" s="146">
        <f t="shared" ref="BD87:BD95" si="22">IF(AZ87=4,G87,0)</f>
        <v>0</v>
      </c>
      <c r="BE87" s="146">
        <f t="shared" ref="BE87:BE95" si="23">IF(AZ87=5,G87,0)</f>
        <v>0</v>
      </c>
      <c r="CA87" s="177">
        <v>1</v>
      </c>
      <c r="CB87" s="177">
        <v>7</v>
      </c>
      <c r="CZ87" s="146">
        <v>0</v>
      </c>
    </row>
    <row r="88" spans="1:104" x14ac:dyDescent="0.2">
      <c r="A88" s="171">
        <v>51</v>
      </c>
      <c r="B88" s="172" t="s">
        <v>216</v>
      </c>
      <c r="C88" s="173" t="s">
        <v>217</v>
      </c>
      <c r="D88" s="174" t="s">
        <v>81</v>
      </c>
      <c r="E88" s="175">
        <v>14.7</v>
      </c>
      <c r="F88" s="175"/>
      <c r="G88" s="176">
        <f t="shared" si="18"/>
        <v>0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 t="shared" si="19"/>
        <v>0</v>
      </c>
      <c r="BB88" s="146">
        <f t="shared" si="20"/>
        <v>0</v>
      </c>
      <c r="BC88" s="146">
        <f t="shared" si="21"/>
        <v>0</v>
      </c>
      <c r="BD88" s="146">
        <f t="shared" si="22"/>
        <v>0</v>
      </c>
      <c r="BE88" s="146">
        <f t="shared" si="23"/>
        <v>0</v>
      </c>
      <c r="CA88" s="177">
        <v>1</v>
      </c>
      <c r="CB88" s="177">
        <v>7</v>
      </c>
      <c r="CZ88" s="146">
        <v>0</v>
      </c>
    </row>
    <row r="89" spans="1:104" ht="22.5" x14ac:dyDescent="0.2">
      <c r="A89" s="171">
        <v>52</v>
      </c>
      <c r="B89" s="172" t="s">
        <v>218</v>
      </c>
      <c r="C89" s="173" t="s">
        <v>219</v>
      </c>
      <c r="D89" s="174" t="s">
        <v>100</v>
      </c>
      <c r="E89" s="175">
        <v>4</v>
      </c>
      <c r="F89" s="175"/>
      <c r="G89" s="176">
        <f t="shared" si="18"/>
        <v>0</v>
      </c>
      <c r="O89" s="170">
        <v>2</v>
      </c>
      <c r="AA89" s="146">
        <v>12</v>
      </c>
      <c r="AB89" s="146">
        <v>0</v>
      </c>
      <c r="AC89" s="146">
        <v>52</v>
      </c>
      <c r="AZ89" s="146">
        <v>2</v>
      </c>
      <c r="BA89" s="146">
        <f t="shared" si="19"/>
        <v>0</v>
      </c>
      <c r="BB89" s="146">
        <f t="shared" si="20"/>
        <v>0</v>
      </c>
      <c r="BC89" s="146">
        <f t="shared" si="21"/>
        <v>0</v>
      </c>
      <c r="BD89" s="146">
        <f t="shared" si="22"/>
        <v>0</v>
      </c>
      <c r="BE89" s="146">
        <f t="shared" si="23"/>
        <v>0</v>
      </c>
      <c r="CA89" s="177">
        <v>12</v>
      </c>
      <c r="CB89" s="177">
        <v>0</v>
      </c>
      <c r="CZ89" s="146">
        <v>0</v>
      </c>
    </row>
    <row r="90" spans="1:104" ht="22.5" x14ac:dyDescent="0.2">
      <c r="A90" s="171">
        <v>53</v>
      </c>
      <c r="B90" s="172" t="s">
        <v>220</v>
      </c>
      <c r="C90" s="173" t="s">
        <v>221</v>
      </c>
      <c r="D90" s="174" t="s">
        <v>100</v>
      </c>
      <c r="E90" s="175">
        <v>1</v>
      </c>
      <c r="F90" s="175"/>
      <c r="G90" s="176">
        <f t="shared" si="18"/>
        <v>0</v>
      </c>
      <c r="O90" s="170">
        <v>2</v>
      </c>
      <c r="AA90" s="146">
        <v>12</v>
      </c>
      <c r="AB90" s="146">
        <v>0</v>
      </c>
      <c r="AC90" s="146">
        <v>53</v>
      </c>
      <c r="AZ90" s="146">
        <v>2</v>
      </c>
      <c r="BA90" s="146">
        <f t="shared" si="19"/>
        <v>0</v>
      </c>
      <c r="BB90" s="146">
        <f t="shared" si="20"/>
        <v>0</v>
      </c>
      <c r="BC90" s="146">
        <f t="shared" si="21"/>
        <v>0</v>
      </c>
      <c r="BD90" s="146">
        <f t="shared" si="22"/>
        <v>0</v>
      </c>
      <c r="BE90" s="146">
        <f t="shared" si="23"/>
        <v>0</v>
      </c>
      <c r="CA90" s="177">
        <v>12</v>
      </c>
      <c r="CB90" s="177">
        <v>0</v>
      </c>
      <c r="CZ90" s="146">
        <v>0</v>
      </c>
    </row>
    <row r="91" spans="1:104" ht="22.5" x14ac:dyDescent="0.2">
      <c r="A91" s="171">
        <v>54</v>
      </c>
      <c r="B91" s="172" t="s">
        <v>222</v>
      </c>
      <c r="C91" s="173" t="s">
        <v>223</v>
      </c>
      <c r="D91" s="174" t="s">
        <v>100</v>
      </c>
      <c r="E91" s="175">
        <v>2</v>
      </c>
      <c r="F91" s="175"/>
      <c r="G91" s="176">
        <f t="shared" si="18"/>
        <v>0</v>
      </c>
      <c r="O91" s="170">
        <v>2</v>
      </c>
      <c r="AA91" s="146">
        <v>12</v>
      </c>
      <c r="AB91" s="146">
        <v>0</v>
      </c>
      <c r="AC91" s="146">
        <v>54</v>
      </c>
      <c r="AZ91" s="146">
        <v>2</v>
      </c>
      <c r="BA91" s="146">
        <f t="shared" si="19"/>
        <v>0</v>
      </c>
      <c r="BB91" s="146">
        <f t="shared" si="20"/>
        <v>0</v>
      </c>
      <c r="BC91" s="146">
        <f t="shared" si="21"/>
        <v>0</v>
      </c>
      <c r="BD91" s="146">
        <f t="shared" si="22"/>
        <v>0</v>
      </c>
      <c r="BE91" s="146">
        <f t="shared" si="23"/>
        <v>0</v>
      </c>
      <c r="CA91" s="177">
        <v>12</v>
      </c>
      <c r="CB91" s="177">
        <v>0</v>
      </c>
      <c r="CZ91" s="146">
        <v>0</v>
      </c>
    </row>
    <row r="92" spans="1:104" ht="22.5" x14ac:dyDescent="0.2">
      <c r="A92" s="171">
        <v>55</v>
      </c>
      <c r="B92" s="172" t="s">
        <v>224</v>
      </c>
      <c r="C92" s="173" t="s">
        <v>225</v>
      </c>
      <c r="D92" s="174" t="s">
        <v>100</v>
      </c>
      <c r="E92" s="175">
        <v>3</v>
      </c>
      <c r="F92" s="175"/>
      <c r="G92" s="176">
        <f t="shared" si="18"/>
        <v>0</v>
      </c>
      <c r="O92" s="170">
        <v>2</v>
      </c>
      <c r="AA92" s="146">
        <v>12</v>
      </c>
      <c r="AB92" s="146">
        <v>0</v>
      </c>
      <c r="AC92" s="146">
        <v>55</v>
      </c>
      <c r="AZ92" s="146">
        <v>2</v>
      </c>
      <c r="BA92" s="146">
        <f t="shared" si="19"/>
        <v>0</v>
      </c>
      <c r="BB92" s="146">
        <f t="shared" si="20"/>
        <v>0</v>
      </c>
      <c r="BC92" s="146">
        <f t="shared" si="21"/>
        <v>0</v>
      </c>
      <c r="BD92" s="146">
        <f t="shared" si="22"/>
        <v>0</v>
      </c>
      <c r="BE92" s="146">
        <f t="shared" si="23"/>
        <v>0</v>
      </c>
      <c r="CA92" s="177">
        <v>12</v>
      </c>
      <c r="CB92" s="177">
        <v>0</v>
      </c>
      <c r="CZ92" s="146">
        <v>0</v>
      </c>
    </row>
    <row r="93" spans="1:104" ht="22.5" x14ac:dyDescent="0.2">
      <c r="A93" s="171">
        <v>56</v>
      </c>
      <c r="B93" s="172" t="s">
        <v>226</v>
      </c>
      <c r="C93" s="173" t="s">
        <v>227</v>
      </c>
      <c r="D93" s="174" t="s">
        <v>100</v>
      </c>
      <c r="E93" s="175">
        <v>3</v>
      </c>
      <c r="F93" s="175"/>
      <c r="G93" s="176">
        <f t="shared" si="18"/>
        <v>0</v>
      </c>
      <c r="O93" s="170">
        <v>2</v>
      </c>
      <c r="AA93" s="146">
        <v>12</v>
      </c>
      <c r="AB93" s="146">
        <v>0</v>
      </c>
      <c r="AC93" s="146">
        <v>56</v>
      </c>
      <c r="AZ93" s="146">
        <v>2</v>
      </c>
      <c r="BA93" s="146">
        <f t="shared" si="19"/>
        <v>0</v>
      </c>
      <c r="BB93" s="146">
        <f t="shared" si="20"/>
        <v>0</v>
      </c>
      <c r="BC93" s="146">
        <f t="shared" si="21"/>
        <v>0</v>
      </c>
      <c r="BD93" s="146">
        <f t="shared" si="22"/>
        <v>0</v>
      </c>
      <c r="BE93" s="146">
        <f t="shared" si="23"/>
        <v>0</v>
      </c>
      <c r="CA93" s="177">
        <v>12</v>
      </c>
      <c r="CB93" s="177">
        <v>0</v>
      </c>
      <c r="CZ93" s="146">
        <v>0</v>
      </c>
    </row>
    <row r="94" spans="1:104" ht="22.5" x14ac:dyDescent="0.2">
      <c r="A94" s="171">
        <v>57</v>
      </c>
      <c r="B94" s="172" t="s">
        <v>228</v>
      </c>
      <c r="C94" s="173" t="s">
        <v>229</v>
      </c>
      <c r="D94" s="174" t="s">
        <v>100</v>
      </c>
      <c r="E94" s="175">
        <v>1</v>
      </c>
      <c r="F94" s="175"/>
      <c r="G94" s="176">
        <f t="shared" si="18"/>
        <v>0</v>
      </c>
      <c r="O94" s="170">
        <v>2</v>
      </c>
      <c r="AA94" s="146">
        <v>12</v>
      </c>
      <c r="AB94" s="146">
        <v>0</v>
      </c>
      <c r="AC94" s="146">
        <v>57</v>
      </c>
      <c r="AZ94" s="146">
        <v>2</v>
      </c>
      <c r="BA94" s="146">
        <f t="shared" si="19"/>
        <v>0</v>
      </c>
      <c r="BB94" s="146">
        <f t="shared" si="20"/>
        <v>0</v>
      </c>
      <c r="BC94" s="146">
        <f t="shared" si="21"/>
        <v>0</v>
      </c>
      <c r="BD94" s="146">
        <f t="shared" si="22"/>
        <v>0</v>
      </c>
      <c r="BE94" s="146">
        <f t="shared" si="23"/>
        <v>0</v>
      </c>
      <c r="CA94" s="177">
        <v>12</v>
      </c>
      <c r="CB94" s="177">
        <v>0</v>
      </c>
      <c r="CZ94" s="146">
        <v>0</v>
      </c>
    </row>
    <row r="95" spans="1:104" x14ac:dyDescent="0.2">
      <c r="A95" s="171">
        <v>58</v>
      </c>
      <c r="B95" s="172" t="s">
        <v>230</v>
      </c>
      <c r="C95" s="173" t="s">
        <v>231</v>
      </c>
      <c r="D95" s="174" t="s">
        <v>61</v>
      </c>
      <c r="E95" s="175">
        <v>594.01900000000001</v>
      </c>
      <c r="F95" s="175"/>
      <c r="G95" s="176">
        <f t="shared" si="18"/>
        <v>0</v>
      </c>
      <c r="O95" s="170">
        <v>2</v>
      </c>
      <c r="AA95" s="146">
        <v>1</v>
      </c>
      <c r="AB95" s="146">
        <v>7</v>
      </c>
      <c r="AC95" s="146">
        <v>7</v>
      </c>
      <c r="AZ95" s="146">
        <v>2</v>
      </c>
      <c r="BA95" s="146">
        <f t="shared" si="19"/>
        <v>0</v>
      </c>
      <c r="BB95" s="146">
        <f t="shared" si="20"/>
        <v>0</v>
      </c>
      <c r="BC95" s="146">
        <f t="shared" si="21"/>
        <v>0</v>
      </c>
      <c r="BD95" s="146">
        <f t="shared" si="22"/>
        <v>0</v>
      </c>
      <c r="BE95" s="146">
        <f t="shared" si="23"/>
        <v>0</v>
      </c>
      <c r="CA95" s="177">
        <v>1</v>
      </c>
      <c r="CB95" s="177">
        <v>7</v>
      </c>
      <c r="CZ95" s="146">
        <v>0</v>
      </c>
    </row>
    <row r="96" spans="1:104" x14ac:dyDescent="0.2">
      <c r="A96" s="178"/>
      <c r="B96" s="179" t="s">
        <v>76</v>
      </c>
      <c r="C96" s="180" t="str">
        <f>CONCATENATE(B86," ",C86)</f>
        <v>766 Konstrukce truhlářské</v>
      </c>
      <c r="D96" s="181"/>
      <c r="E96" s="182"/>
      <c r="F96" s="183"/>
      <c r="G96" s="184">
        <f>SUM(G86:G95)</f>
        <v>0</v>
      </c>
      <c r="O96" s="170">
        <v>4</v>
      </c>
      <c r="BA96" s="185">
        <f>SUM(BA86:BA95)</f>
        <v>0</v>
      </c>
      <c r="BB96" s="185">
        <f>SUM(BB86:BB95)</f>
        <v>0</v>
      </c>
      <c r="BC96" s="185">
        <f>SUM(BC86:BC95)</f>
        <v>0</v>
      </c>
      <c r="BD96" s="185">
        <f>SUM(BD86:BD95)</f>
        <v>0</v>
      </c>
      <c r="BE96" s="185">
        <f>SUM(BE86:BE95)</f>
        <v>0</v>
      </c>
    </row>
    <row r="97" spans="1:104" x14ac:dyDescent="0.2">
      <c r="A97" s="163" t="s">
        <v>73</v>
      </c>
      <c r="B97" s="164" t="s">
        <v>232</v>
      </c>
      <c r="C97" s="165" t="s">
        <v>233</v>
      </c>
      <c r="D97" s="166"/>
      <c r="E97" s="167"/>
      <c r="F97" s="167"/>
      <c r="G97" s="168"/>
      <c r="H97" s="169"/>
      <c r="I97" s="169"/>
      <c r="O97" s="170">
        <v>1</v>
      </c>
    </row>
    <row r="98" spans="1:104" x14ac:dyDescent="0.2">
      <c r="A98" s="171">
        <v>59</v>
      </c>
      <c r="B98" s="172" t="s">
        <v>234</v>
      </c>
      <c r="C98" s="173" t="s">
        <v>235</v>
      </c>
      <c r="D98" s="174" t="s">
        <v>170</v>
      </c>
      <c r="E98" s="175">
        <v>165.75</v>
      </c>
      <c r="F98" s="175"/>
      <c r="G98" s="176">
        <f>E98*F98</f>
        <v>0</v>
      </c>
      <c r="O98" s="170">
        <v>2</v>
      </c>
      <c r="AA98" s="146">
        <v>1</v>
      </c>
      <c r="AB98" s="146">
        <v>7</v>
      </c>
      <c r="AC98" s="146">
        <v>7</v>
      </c>
      <c r="AZ98" s="146">
        <v>2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</v>
      </c>
      <c r="CB98" s="177">
        <v>7</v>
      </c>
      <c r="CZ98" s="146">
        <v>0</v>
      </c>
    </row>
    <row r="99" spans="1:104" ht="22.5" x14ac:dyDescent="0.2">
      <c r="A99" s="171">
        <v>60</v>
      </c>
      <c r="B99" s="172" t="s">
        <v>236</v>
      </c>
      <c r="C99" s="173" t="s">
        <v>237</v>
      </c>
      <c r="D99" s="174" t="s">
        <v>81</v>
      </c>
      <c r="E99" s="175">
        <v>53.37</v>
      </c>
      <c r="F99" s="175"/>
      <c r="G99" s="200">
        <f>E99*F99</f>
        <v>0</v>
      </c>
      <c r="O99" s="170">
        <v>2</v>
      </c>
      <c r="AA99" s="146">
        <v>1</v>
      </c>
      <c r="AB99" s="146">
        <v>7</v>
      </c>
      <c r="AC99" s="146">
        <v>7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7</v>
      </c>
      <c r="CZ99" s="146">
        <v>0</v>
      </c>
    </row>
    <row r="100" spans="1:104" ht="22.5" x14ac:dyDescent="0.2">
      <c r="A100" s="171">
        <v>61</v>
      </c>
      <c r="B100" s="172" t="s">
        <v>238</v>
      </c>
      <c r="C100" s="173" t="s">
        <v>239</v>
      </c>
      <c r="D100" s="174" t="s">
        <v>81</v>
      </c>
      <c r="E100" s="175">
        <v>7.3125</v>
      </c>
      <c r="F100" s="175"/>
      <c r="G100" s="176">
        <f>E100*F100</f>
        <v>0</v>
      </c>
      <c r="O100" s="170">
        <v>2</v>
      </c>
      <c r="AA100" s="146">
        <v>1</v>
      </c>
      <c r="AB100" s="146">
        <v>7</v>
      </c>
      <c r="AC100" s="146">
        <v>7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1</v>
      </c>
      <c r="CB100" s="177">
        <v>7</v>
      </c>
      <c r="CZ100" s="146">
        <v>0</v>
      </c>
    </row>
    <row r="101" spans="1:104" x14ac:dyDescent="0.2">
      <c r="A101" s="171">
        <v>62</v>
      </c>
      <c r="B101" s="172" t="s">
        <v>240</v>
      </c>
      <c r="C101" s="173" t="s">
        <v>241</v>
      </c>
      <c r="D101" s="174" t="s">
        <v>81</v>
      </c>
      <c r="E101" s="175">
        <v>89</v>
      </c>
      <c r="F101" s="175"/>
      <c r="G101" s="200">
        <f>E101*F101</f>
        <v>0</v>
      </c>
      <c r="O101" s="170">
        <v>2</v>
      </c>
      <c r="AA101" s="146">
        <v>3</v>
      </c>
      <c r="AB101" s="146">
        <v>7</v>
      </c>
      <c r="AC101" s="146">
        <v>59764202</v>
      </c>
      <c r="AZ101" s="146">
        <v>2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3</v>
      </c>
      <c r="CB101" s="177">
        <v>7</v>
      </c>
      <c r="CZ101" s="146">
        <v>0</v>
      </c>
    </row>
    <row r="102" spans="1:104" x14ac:dyDescent="0.2">
      <c r="A102" s="171">
        <v>63</v>
      </c>
      <c r="B102" s="172" t="s">
        <v>242</v>
      </c>
      <c r="C102" s="173" t="s">
        <v>243</v>
      </c>
      <c r="D102" s="174" t="s">
        <v>61</v>
      </c>
      <c r="E102" s="175">
        <v>743.6422</v>
      </c>
      <c r="F102" s="175"/>
      <c r="G102" s="176">
        <f>E102*F102</f>
        <v>0</v>
      </c>
      <c r="O102" s="170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7</v>
      </c>
      <c r="CZ102" s="146">
        <v>0</v>
      </c>
    </row>
    <row r="103" spans="1:104" x14ac:dyDescent="0.2">
      <c r="A103" s="178"/>
      <c r="B103" s="179" t="s">
        <v>76</v>
      </c>
      <c r="C103" s="180" t="str">
        <f>CONCATENATE(B97," ",C97)</f>
        <v>771 Podlahy z dlaždic a obklady</v>
      </c>
      <c r="D103" s="181"/>
      <c r="E103" s="182"/>
      <c r="F103" s="183"/>
      <c r="G103" s="184">
        <f>SUM(G97:G102)</f>
        <v>0</v>
      </c>
      <c r="O103" s="170">
        <v>4</v>
      </c>
      <c r="BA103" s="185">
        <f>SUM(BA97:BA102)</f>
        <v>0</v>
      </c>
      <c r="BB103" s="185">
        <f>SUM(BB97:BB102)</f>
        <v>0</v>
      </c>
      <c r="BC103" s="185">
        <f>SUM(BC97:BC102)</f>
        <v>0</v>
      </c>
      <c r="BD103" s="185">
        <f>SUM(BD97:BD102)</f>
        <v>0</v>
      </c>
      <c r="BE103" s="185">
        <f>SUM(BE97:BE102)</f>
        <v>0</v>
      </c>
    </row>
    <row r="104" spans="1:104" x14ac:dyDescent="0.2">
      <c r="A104" s="163" t="s">
        <v>73</v>
      </c>
      <c r="B104" s="164" t="s">
        <v>244</v>
      </c>
      <c r="C104" s="165" t="s">
        <v>245</v>
      </c>
      <c r="D104" s="166"/>
      <c r="E104" s="167"/>
      <c r="F104" s="167"/>
      <c r="G104" s="168"/>
      <c r="H104" s="169"/>
      <c r="I104" s="169"/>
      <c r="O104" s="170">
        <v>1</v>
      </c>
    </row>
    <row r="105" spans="1:104" x14ac:dyDescent="0.2">
      <c r="A105" s="171">
        <v>64</v>
      </c>
      <c r="B105" s="172" t="s">
        <v>246</v>
      </c>
      <c r="C105" s="173" t="s">
        <v>247</v>
      </c>
      <c r="D105" s="174" t="s">
        <v>170</v>
      </c>
      <c r="E105" s="175">
        <v>9.8000000000000007</v>
      </c>
      <c r="F105" s="175"/>
      <c r="G105" s="176">
        <f>E105*F105</f>
        <v>0</v>
      </c>
      <c r="O105" s="170">
        <v>2</v>
      </c>
      <c r="AA105" s="146">
        <v>1</v>
      </c>
      <c r="AB105" s="146">
        <v>7</v>
      </c>
      <c r="AC105" s="146">
        <v>7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1</v>
      </c>
      <c r="CB105" s="177">
        <v>7</v>
      </c>
      <c r="CZ105" s="146">
        <v>0</v>
      </c>
    </row>
    <row r="106" spans="1:104" ht="22.5" x14ac:dyDescent="0.2">
      <c r="A106" s="171">
        <v>65</v>
      </c>
      <c r="B106" s="172" t="s">
        <v>248</v>
      </c>
      <c r="C106" s="173" t="s">
        <v>249</v>
      </c>
      <c r="D106" s="174" t="s">
        <v>170</v>
      </c>
      <c r="E106" s="175">
        <v>9.8000000000000007</v>
      </c>
      <c r="F106" s="175"/>
      <c r="G106" s="176">
        <f>E106*F106</f>
        <v>0</v>
      </c>
      <c r="O106" s="170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</v>
      </c>
      <c r="CB106" s="177">
        <v>7</v>
      </c>
      <c r="CZ106" s="146">
        <v>0</v>
      </c>
    </row>
    <row r="107" spans="1:104" ht="22.5" x14ac:dyDescent="0.2">
      <c r="A107" s="171">
        <v>66</v>
      </c>
      <c r="B107" s="172" t="s">
        <v>250</v>
      </c>
      <c r="C107" s="173" t="s">
        <v>251</v>
      </c>
      <c r="D107" s="174" t="s">
        <v>81</v>
      </c>
      <c r="E107" s="175">
        <v>6.46</v>
      </c>
      <c r="F107" s="175"/>
      <c r="G107" s="176">
        <f>E107*F107</f>
        <v>0</v>
      </c>
      <c r="O107" s="170">
        <v>2</v>
      </c>
      <c r="AA107" s="146">
        <v>1</v>
      </c>
      <c r="AB107" s="146">
        <v>7</v>
      </c>
      <c r="AC107" s="146">
        <v>7</v>
      </c>
      <c r="AZ107" s="146">
        <v>2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7</v>
      </c>
      <c r="CZ107" s="146">
        <v>0</v>
      </c>
    </row>
    <row r="108" spans="1:104" ht="22.5" x14ac:dyDescent="0.2">
      <c r="A108" s="171">
        <v>67</v>
      </c>
      <c r="B108" s="172" t="s">
        <v>252</v>
      </c>
      <c r="C108" s="173" t="s">
        <v>253</v>
      </c>
      <c r="D108" s="174" t="s">
        <v>81</v>
      </c>
      <c r="E108" s="175">
        <v>6.08</v>
      </c>
      <c r="F108" s="175"/>
      <c r="G108" s="176">
        <f>E108*F108</f>
        <v>0</v>
      </c>
      <c r="O108" s="170">
        <v>2</v>
      </c>
      <c r="AA108" s="146">
        <v>1</v>
      </c>
      <c r="AB108" s="146">
        <v>7</v>
      </c>
      <c r="AC108" s="146">
        <v>7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</v>
      </c>
      <c r="CB108" s="177">
        <v>7</v>
      </c>
      <c r="CZ108" s="146">
        <v>0</v>
      </c>
    </row>
    <row r="109" spans="1:104" x14ac:dyDescent="0.2">
      <c r="A109" s="171">
        <v>68</v>
      </c>
      <c r="B109" s="172" t="s">
        <v>254</v>
      </c>
      <c r="C109" s="173" t="s">
        <v>255</v>
      </c>
      <c r="D109" s="174" t="s">
        <v>61</v>
      </c>
      <c r="E109" s="175">
        <v>34.494599999999998</v>
      </c>
      <c r="F109" s="175"/>
      <c r="G109" s="176">
        <f>E109*F109</f>
        <v>0</v>
      </c>
      <c r="O109" s="170">
        <v>2</v>
      </c>
      <c r="AA109" s="146">
        <v>1</v>
      </c>
      <c r="AB109" s="146">
        <v>7</v>
      </c>
      <c r="AC109" s="146">
        <v>7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</v>
      </c>
      <c r="CB109" s="177">
        <v>7</v>
      </c>
      <c r="CZ109" s="146">
        <v>0</v>
      </c>
    </row>
    <row r="110" spans="1:104" x14ac:dyDescent="0.2">
      <c r="A110" s="178"/>
      <c r="B110" s="179" t="s">
        <v>76</v>
      </c>
      <c r="C110" s="180" t="str">
        <f>CONCATENATE(B104," ",C104)</f>
        <v>776 Podlahy povlakové</v>
      </c>
      <c r="D110" s="181"/>
      <c r="E110" s="182"/>
      <c r="F110" s="183"/>
      <c r="G110" s="184">
        <f>SUM(G104:G109)</f>
        <v>0</v>
      </c>
      <c r="O110" s="170">
        <v>4</v>
      </c>
      <c r="BA110" s="185">
        <f>SUM(BA104:BA109)</f>
        <v>0</v>
      </c>
      <c r="BB110" s="185">
        <f>SUM(BB104:BB109)</f>
        <v>0</v>
      </c>
      <c r="BC110" s="185">
        <f>SUM(BC104:BC109)</f>
        <v>0</v>
      </c>
      <c r="BD110" s="185">
        <f>SUM(BD104:BD109)</f>
        <v>0</v>
      </c>
      <c r="BE110" s="185">
        <f>SUM(BE104:BE109)</f>
        <v>0</v>
      </c>
    </row>
    <row r="111" spans="1:104" x14ac:dyDescent="0.2">
      <c r="A111" s="163" t="s">
        <v>73</v>
      </c>
      <c r="B111" s="164" t="s">
        <v>256</v>
      </c>
      <c r="C111" s="165" t="s">
        <v>257</v>
      </c>
      <c r="D111" s="166"/>
      <c r="E111" s="167"/>
      <c r="F111" s="167"/>
      <c r="G111" s="168"/>
      <c r="H111" s="169"/>
      <c r="I111" s="169"/>
      <c r="O111" s="170">
        <v>1</v>
      </c>
    </row>
    <row r="112" spans="1:104" x14ac:dyDescent="0.2">
      <c r="A112" s="171">
        <v>69</v>
      </c>
      <c r="B112" s="172" t="s">
        <v>258</v>
      </c>
      <c r="C112" s="173" t="s">
        <v>259</v>
      </c>
      <c r="D112" s="174" t="s">
        <v>81</v>
      </c>
      <c r="E112" s="175">
        <v>27.4</v>
      </c>
      <c r="F112" s="175"/>
      <c r="G112" s="200">
        <f>E112*F112</f>
        <v>0</v>
      </c>
      <c r="O112" s="170">
        <v>2</v>
      </c>
      <c r="AA112" s="146">
        <v>1</v>
      </c>
      <c r="AB112" s="146">
        <v>7</v>
      </c>
      <c r="AC112" s="146">
        <v>7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</v>
      </c>
      <c r="CB112" s="177">
        <v>7</v>
      </c>
      <c r="CZ112" s="146">
        <v>0</v>
      </c>
    </row>
    <row r="113" spans="1:104" x14ac:dyDescent="0.2">
      <c r="A113" s="171">
        <v>70</v>
      </c>
      <c r="B113" s="172" t="s">
        <v>260</v>
      </c>
      <c r="C113" s="173" t="s">
        <v>261</v>
      </c>
      <c r="D113" s="174" t="s">
        <v>81</v>
      </c>
      <c r="E113" s="175">
        <v>27.4</v>
      </c>
      <c r="F113" s="175"/>
      <c r="G113" s="200">
        <f>E113*F113</f>
        <v>0</v>
      </c>
      <c r="O113" s="170">
        <v>2</v>
      </c>
      <c r="AA113" s="146">
        <v>12</v>
      </c>
      <c r="AB113" s="146">
        <v>0</v>
      </c>
      <c r="AC113" s="146">
        <v>70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12</v>
      </c>
      <c r="CB113" s="177">
        <v>0</v>
      </c>
      <c r="CZ113" s="146">
        <v>0</v>
      </c>
    </row>
    <row r="114" spans="1:104" x14ac:dyDescent="0.2">
      <c r="A114" s="171">
        <v>71</v>
      </c>
      <c r="B114" s="172" t="s">
        <v>262</v>
      </c>
      <c r="C114" s="173" t="s">
        <v>263</v>
      </c>
      <c r="D114" s="174" t="s">
        <v>81</v>
      </c>
      <c r="E114" s="175">
        <v>32</v>
      </c>
      <c r="F114" s="175"/>
      <c r="G114" s="200">
        <f>E114*F114</f>
        <v>0</v>
      </c>
      <c r="O114" s="170">
        <v>2</v>
      </c>
      <c r="AA114" s="146">
        <v>12</v>
      </c>
      <c r="AB114" s="146">
        <v>0</v>
      </c>
      <c r="AC114" s="146">
        <v>71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12</v>
      </c>
      <c r="CB114" s="177">
        <v>0</v>
      </c>
      <c r="CZ114" s="146">
        <v>0</v>
      </c>
    </row>
    <row r="115" spans="1:104" x14ac:dyDescent="0.2">
      <c r="A115" s="171">
        <v>72</v>
      </c>
      <c r="B115" s="172" t="s">
        <v>264</v>
      </c>
      <c r="C115" s="173" t="s">
        <v>265</v>
      </c>
      <c r="D115" s="174" t="s">
        <v>61</v>
      </c>
      <c r="E115" s="175">
        <v>268.77719999999999</v>
      </c>
      <c r="F115" s="175"/>
      <c r="G115" s="176">
        <f>E115*F115</f>
        <v>0</v>
      </c>
      <c r="O115" s="170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</v>
      </c>
      <c r="CB115" s="177">
        <v>7</v>
      </c>
      <c r="CZ115" s="146">
        <v>0</v>
      </c>
    </row>
    <row r="116" spans="1:104" x14ac:dyDescent="0.2">
      <c r="A116" s="178"/>
      <c r="B116" s="179" t="s">
        <v>76</v>
      </c>
      <c r="C116" s="180" t="str">
        <f>CONCATENATE(B111," ",C111)</f>
        <v>781 Obklady keramické</v>
      </c>
      <c r="D116" s="181"/>
      <c r="E116" s="182"/>
      <c r="F116" s="183"/>
      <c r="G116" s="184">
        <f>SUM(G111:G115)</f>
        <v>0</v>
      </c>
      <c r="O116" s="170">
        <v>4</v>
      </c>
      <c r="BA116" s="185">
        <f>SUM(BA111:BA115)</f>
        <v>0</v>
      </c>
      <c r="BB116" s="185">
        <f>SUM(BB111:BB115)</f>
        <v>0</v>
      </c>
      <c r="BC116" s="185">
        <f>SUM(BC111:BC115)</f>
        <v>0</v>
      </c>
      <c r="BD116" s="185">
        <f>SUM(BD111:BD115)</f>
        <v>0</v>
      </c>
      <c r="BE116" s="185">
        <f>SUM(BE111:BE115)</f>
        <v>0</v>
      </c>
    </row>
    <row r="117" spans="1:104" x14ac:dyDescent="0.2">
      <c r="A117" s="163" t="s">
        <v>73</v>
      </c>
      <c r="B117" s="164" t="s">
        <v>266</v>
      </c>
      <c r="C117" s="165" t="s">
        <v>267</v>
      </c>
      <c r="D117" s="166"/>
      <c r="E117" s="167"/>
      <c r="F117" s="167"/>
      <c r="G117" s="168"/>
      <c r="H117" s="169"/>
      <c r="I117" s="169"/>
      <c r="O117" s="170">
        <v>1</v>
      </c>
    </row>
    <row r="118" spans="1:104" x14ac:dyDescent="0.2">
      <c r="A118" s="171">
        <v>73</v>
      </c>
      <c r="B118" s="172" t="s">
        <v>268</v>
      </c>
      <c r="C118" s="173" t="s">
        <v>269</v>
      </c>
      <c r="D118" s="174" t="s">
        <v>81</v>
      </c>
      <c r="E118" s="175">
        <v>72.95</v>
      </c>
      <c r="F118" s="175"/>
      <c r="G118" s="200">
        <f>E118*F118</f>
        <v>0</v>
      </c>
      <c r="O118" s="170">
        <v>2</v>
      </c>
      <c r="AA118" s="146">
        <v>12</v>
      </c>
      <c r="AB118" s="146">
        <v>0</v>
      </c>
      <c r="AC118" s="146">
        <v>73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12</v>
      </c>
      <c r="CB118" s="177">
        <v>0</v>
      </c>
      <c r="CZ118" s="146">
        <v>0</v>
      </c>
    </row>
    <row r="119" spans="1:104" x14ac:dyDescent="0.2">
      <c r="A119" s="171">
        <v>74</v>
      </c>
      <c r="B119" s="172" t="s">
        <v>270</v>
      </c>
      <c r="C119" s="173" t="s">
        <v>271</v>
      </c>
      <c r="D119" s="174" t="s">
        <v>100</v>
      </c>
      <c r="E119" s="175">
        <v>13</v>
      </c>
      <c r="F119" s="175"/>
      <c r="G119" s="176">
        <f>E119*F119</f>
        <v>0</v>
      </c>
      <c r="I119"/>
      <c r="J119"/>
      <c r="K119"/>
      <c r="L119"/>
      <c r="M119"/>
      <c r="O119" s="170">
        <v>2</v>
      </c>
      <c r="AA119" s="146">
        <v>12</v>
      </c>
      <c r="AB119" s="146">
        <v>0</v>
      </c>
      <c r="AC119" s="146">
        <v>74</v>
      </c>
      <c r="AZ119" s="146">
        <v>2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12</v>
      </c>
      <c r="CB119" s="177">
        <v>0</v>
      </c>
      <c r="CZ119" s="146">
        <v>0</v>
      </c>
    </row>
    <row r="120" spans="1:104" x14ac:dyDescent="0.2">
      <c r="A120" s="178"/>
      <c r="B120" s="179" t="s">
        <v>76</v>
      </c>
      <c r="C120" s="180" t="str">
        <f>CONCATENATE(B117," ",C117)</f>
        <v>783 Nátěry</v>
      </c>
      <c r="D120" s="181"/>
      <c r="E120" s="182"/>
      <c r="F120" s="183"/>
      <c r="G120" s="184">
        <f>SUM(G117:G119)</f>
        <v>0</v>
      </c>
      <c r="I120"/>
      <c r="J120"/>
      <c r="K120"/>
      <c r="L120"/>
      <c r="M120"/>
      <c r="O120" s="170">
        <v>4</v>
      </c>
      <c r="BA120" s="185">
        <f>SUM(BA117:BA119)</f>
        <v>0</v>
      </c>
      <c r="BB120" s="185">
        <f>SUM(BB117:BB119)</f>
        <v>0</v>
      </c>
      <c r="BC120" s="185">
        <f>SUM(BC117:BC119)</f>
        <v>0</v>
      </c>
      <c r="BD120" s="185">
        <f>SUM(BD117:BD119)</f>
        <v>0</v>
      </c>
      <c r="BE120" s="185">
        <f>SUM(BE117:BE119)</f>
        <v>0</v>
      </c>
    </row>
    <row r="121" spans="1:104" x14ac:dyDescent="0.2">
      <c r="A121" s="163" t="s">
        <v>73</v>
      </c>
      <c r="B121" s="164" t="s">
        <v>272</v>
      </c>
      <c r="C121" s="165" t="s">
        <v>273</v>
      </c>
      <c r="D121" s="166"/>
      <c r="E121" s="167"/>
      <c r="F121" s="167"/>
      <c r="G121" s="168"/>
      <c r="H121" s="169"/>
      <c r="I121"/>
      <c r="J121"/>
      <c r="K121"/>
      <c r="L121"/>
      <c r="M121"/>
      <c r="O121" s="170">
        <v>1</v>
      </c>
    </row>
    <row r="122" spans="1:104" ht="22.5" x14ac:dyDescent="0.2">
      <c r="A122" s="171">
        <v>75</v>
      </c>
      <c r="B122" s="172" t="s">
        <v>274</v>
      </c>
      <c r="C122" s="173" t="s">
        <v>275</v>
      </c>
      <c r="D122" s="174" t="s">
        <v>81</v>
      </c>
      <c r="E122" s="175">
        <v>180</v>
      </c>
      <c r="F122" s="175"/>
      <c r="G122" s="176">
        <f>E122*F122</f>
        <v>0</v>
      </c>
      <c r="I122"/>
      <c r="J122"/>
      <c r="K122"/>
      <c r="L122"/>
      <c r="M122"/>
      <c r="O122" s="170">
        <v>2</v>
      </c>
      <c r="AA122" s="146">
        <v>1</v>
      </c>
      <c r="AB122" s="146">
        <v>7</v>
      </c>
      <c r="AC122" s="146">
        <v>7</v>
      </c>
      <c r="AZ122" s="146">
        <v>2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7">
        <v>1</v>
      </c>
      <c r="CB122" s="177">
        <v>7</v>
      </c>
      <c r="CZ122" s="146">
        <v>0</v>
      </c>
    </row>
    <row r="123" spans="1:104" x14ac:dyDescent="0.2">
      <c r="A123" s="171">
        <v>76</v>
      </c>
      <c r="B123" s="172" t="s">
        <v>276</v>
      </c>
      <c r="C123" s="173" t="s">
        <v>277</v>
      </c>
      <c r="D123" s="174" t="s">
        <v>81</v>
      </c>
      <c r="E123" s="175">
        <v>1765.2212999999999</v>
      </c>
      <c r="F123" s="175"/>
      <c r="G123" s="200">
        <f>E123*F123</f>
        <v>0</v>
      </c>
      <c r="H123" s="204"/>
      <c r="I123"/>
      <c r="J123"/>
      <c r="K123"/>
      <c r="L123"/>
      <c r="M123"/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</v>
      </c>
      <c r="CB123" s="177">
        <v>7</v>
      </c>
      <c r="CZ123" s="146">
        <v>0</v>
      </c>
    </row>
    <row r="124" spans="1:104" ht="22.5" x14ac:dyDescent="0.2">
      <c r="A124" s="171">
        <v>77</v>
      </c>
      <c r="B124" s="172" t="s">
        <v>278</v>
      </c>
      <c r="C124" s="173" t="s">
        <v>279</v>
      </c>
      <c r="D124" s="174" t="s">
        <v>81</v>
      </c>
      <c r="E124" s="175">
        <v>180</v>
      </c>
      <c r="F124" s="175"/>
      <c r="G124" s="176">
        <f>E124*F124</f>
        <v>0</v>
      </c>
      <c r="I124"/>
      <c r="J124"/>
      <c r="K124"/>
      <c r="L124"/>
      <c r="M124"/>
      <c r="O124" s="170">
        <v>2</v>
      </c>
      <c r="AA124" s="146">
        <v>12</v>
      </c>
      <c r="AB124" s="146">
        <v>0</v>
      </c>
      <c r="AC124" s="146">
        <v>77</v>
      </c>
      <c r="AZ124" s="146">
        <v>2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12</v>
      </c>
      <c r="CB124" s="177">
        <v>0</v>
      </c>
      <c r="CZ124" s="146">
        <v>0</v>
      </c>
    </row>
    <row r="125" spans="1:104" x14ac:dyDescent="0.2">
      <c r="A125" s="178"/>
      <c r="B125" s="179" t="s">
        <v>76</v>
      </c>
      <c r="C125" s="180" t="str">
        <f>CONCATENATE(B121," ",C121)</f>
        <v>784 Malby</v>
      </c>
      <c r="D125" s="181"/>
      <c r="E125" s="182"/>
      <c r="F125" s="183"/>
      <c r="G125" s="184">
        <f>SUM(G121:G124)</f>
        <v>0</v>
      </c>
      <c r="I125"/>
      <c r="J125"/>
      <c r="K125"/>
      <c r="L125"/>
      <c r="M125"/>
      <c r="O125" s="170">
        <v>4</v>
      </c>
      <c r="BA125" s="185">
        <f>SUM(BA121:BA124)</f>
        <v>0</v>
      </c>
      <c r="BB125" s="185">
        <f>SUM(BB121:BB124)</f>
        <v>0</v>
      </c>
      <c r="BC125" s="185">
        <f>SUM(BC121:BC124)</f>
        <v>0</v>
      </c>
      <c r="BD125" s="185">
        <f>SUM(BD121:BD124)</f>
        <v>0</v>
      </c>
      <c r="BE125" s="185">
        <f>SUM(BE121:BE124)</f>
        <v>0</v>
      </c>
    </row>
    <row r="126" spans="1:104" x14ac:dyDescent="0.2">
      <c r="A126" s="163" t="s">
        <v>73</v>
      </c>
      <c r="B126" s="164" t="s">
        <v>280</v>
      </c>
      <c r="C126" s="165" t="s">
        <v>281</v>
      </c>
      <c r="D126" s="166"/>
      <c r="E126" s="167"/>
      <c r="F126" s="167"/>
      <c r="G126" s="168"/>
      <c r="H126" s="169"/>
      <c r="I126"/>
      <c r="J126"/>
      <c r="K126"/>
      <c r="L126"/>
      <c r="M126"/>
      <c r="O126" s="170">
        <v>1</v>
      </c>
    </row>
    <row r="127" spans="1:104" x14ac:dyDescent="0.2">
      <c r="A127" s="171">
        <v>78</v>
      </c>
      <c r="B127" s="172" t="s">
        <v>282</v>
      </c>
      <c r="C127" s="173" t="s">
        <v>283</v>
      </c>
      <c r="D127" s="174" t="s">
        <v>100</v>
      </c>
      <c r="E127" s="175">
        <v>14</v>
      </c>
      <c r="F127" s="175"/>
      <c r="G127" s="200">
        <f>E127*F127</f>
        <v>0</v>
      </c>
      <c r="I127"/>
      <c r="J127"/>
      <c r="K127"/>
      <c r="L127"/>
      <c r="M127"/>
      <c r="O127" s="170">
        <v>2</v>
      </c>
      <c r="AA127" s="146">
        <v>12</v>
      </c>
      <c r="AB127" s="146">
        <v>0</v>
      </c>
      <c r="AC127" s="146">
        <v>78</v>
      </c>
      <c r="AZ127" s="146">
        <v>4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12</v>
      </c>
      <c r="CB127" s="177">
        <v>0</v>
      </c>
      <c r="CZ127" s="146">
        <v>0</v>
      </c>
    </row>
    <row r="128" spans="1:104" x14ac:dyDescent="0.2">
      <c r="A128" s="171">
        <v>79</v>
      </c>
      <c r="B128" s="172" t="s">
        <v>284</v>
      </c>
      <c r="C128" s="173" t="s">
        <v>285</v>
      </c>
      <c r="D128" s="174" t="s">
        <v>100</v>
      </c>
      <c r="E128" s="175">
        <v>41</v>
      </c>
      <c r="F128" s="175"/>
      <c r="G128" s="200">
        <f>E128*F128</f>
        <v>0</v>
      </c>
      <c r="I128"/>
      <c r="J128"/>
      <c r="K128"/>
      <c r="L128"/>
      <c r="M128"/>
      <c r="O128" s="170">
        <v>2</v>
      </c>
      <c r="AA128" s="146">
        <v>12</v>
      </c>
      <c r="AB128" s="146">
        <v>0</v>
      </c>
      <c r="AC128" s="146">
        <v>79</v>
      </c>
      <c r="AZ128" s="146">
        <v>4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12</v>
      </c>
      <c r="CB128" s="177">
        <v>0</v>
      </c>
      <c r="CZ128" s="146">
        <v>0</v>
      </c>
    </row>
    <row r="129" spans="1:104" x14ac:dyDescent="0.2">
      <c r="A129" s="178"/>
      <c r="B129" s="179" t="s">
        <v>76</v>
      </c>
      <c r="C129" s="180" t="str">
        <f>CONCATENATE(B126," ",C126)</f>
        <v>M21 Elektromontáže</v>
      </c>
      <c r="D129" s="181"/>
      <c r="E129" s="182"/>
      <c r="F129" s="183"/>
      <c r="G129" s="184">
        <f>SUM(G126:G128)</f>
        <v>0</v>
      </c>
      <c r="I129"/>
      <c r="J129"/>
      <c r="K129"/>
      <c r="L129"/>
      <c r="M129"/>
      <c r="O129" s="170">
        <v>4</v>
      </c>
      <c r="BA129" s="185">
        <f>SUM(BA126:BA128)</f>
        <v>0</v>
      </c>
      <c r="BB129" s="185">
        <f>SUM(BB126:BB128)</f>
        <v>0</v>
      </c>
      <c r="BC129" s="185">
        <f>SUM(BC126:BC128)</f>
        <v>0</v>
      </c>
      <c r="BD129" s="185">
        <f>SUM(BD126:BD128)</f>
        <v>0</v>
      </c>
      <c r="BE129" s="185">
        <f>SUM(BE126:BE128)</f>
        <v>0</v>
      </c>
    </row>
    <row r="130" spans="1:104" x14ac:dyDescent="0.2">
      <c r="A130" s="163" t="s">
        <v>73</v>
      </c>
      <c r="B130" s="164" t="s">
        <v>286</v>
      </c>
      <c r="C130" s="165" t="s">
        <v>287</v>
      </c>
      <c r="D130" s="166"/>
      <c r="E130" s="167"/>
      <c r="F130" s="167"/>
      <c r="G130" s="168"/>
      <c r="H130" s="169"/>
      <c r="I130"/>
      <c r="J130"/>
      <c r="K130"/>
      <c r="L130"/>
      <c r="M130"/>
      <c r="O130" s="170">
        <v>1</v>
      </c>
    </row>
    <row r="131" spans="1:104" x14ac:dyDescent="0.2">
      <c r="A131" s="171">
        <v>80</v>
      </c>
      <c r="B131" s="172" t="s">
        <v>288</v>
      </c>
      <c r="C131" s="173" t="s">
        <v>289</v>
      </c>
      <c r="D131" s="174" t="s">
        <v>111</v>
      </c>
      <c r="E131" s="175">
        <v>1</v>
      </c>
      <c r="F131" s="175"/>
      <c r="G131" s="176">
        <f>E131*F131</f>
        <v>0</v>
      </c>
      <c r="O131" s="170">
        <v>2</v>
      </c>
      <c r="AA131" s="146">
        <v>11</v>
      </c>
      <c r="AB131" s="146">
        <v>3</v>
      </c>
      <c r="AC131" s="146">
        <v>80</v>
      </c>
      <c r="AZ131" s="146">
        <v>4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11</v>
      </c>
      <c r="CB131" s="177">
        <v>3</v>
      </c>
      <c r="CZ131" s="146">
        <v>0</v>
      </c>
    </row>
    <row r="132" spans="1:104" x14ac:dyDescent="0.2">
      <c r="A132" s="178"/>
      <c r="B132" s="179" t="s">
        <v>76</v>
      </c>
      <c r="C132" s="180" t="str">
        <f>CONCATENATE(B130," ",C130)</f>
        <v>M22 Montáž sdělovací a zabezp. techniky</v>
      </c>
      <c r="D132" s="181"/>
      <c r="E132" s="182"/>
      <c r="F132" s="183"/>
      <c r="G132" s="184">
        <f>SUM(G130:G131)</f>
        <v>0</v>
      </c>
      <c r="O132" s="170">
        <v>4</v>
      </c>
      <c r="BA132" s="185">
        <f>SUM(BA130:BA131)</f>
        <v>0</v>
      </c>
      <c r="BB132" s="185">
        <f>SUM(BB130:BB131)</f>
        <v>0</v>
      </c>
      <c r="BC132" s="185">
        <f>SUM(BC130:BC131)</f>
        <v>0</v>
      </c>
      <c r="BD132" s="185">
        <f>SUM(BD130:BD131)</f>
        <v>0</v>
      </c>
      <c r="BE132" s="185">
        <f>SUM(BE130:BE131)</f>
        <v>0</v>
      </c>
    </row>
    <row r="133" spans="1:104" x14ac:dyDescent="0.2">
      <c r="A133" s="163" t="s">
        <v>73</v>
      </c>
      <c r="B133" s="164" t="s">
        <v>290</v>
      </c>
      <c r="C133" s="165" t="s">
        <v>291</v>
      </c>
      <c r="D133" s="166"/>
      <c r="E133" s="167"/>
      <c r="F133" s="167"/>
      <c r="G133" s="168"/>
      <c r="H133" s="169"/>
      <c r="I133" s="169"/>
      <c r="O133" s="170">
        <v>1</v>
      </c>
    </row>
    <row r="134" spans="1:104" x14ac:dyDescent="0.2">
      <c r="A134" s="171">
        <v>81</v>
      </c>
      <c r="B134" s="172" t="s">
        <v>292</v>
      </c>
      <c r="C134" s="173" t="s">
        <v>293</v>
      </c>
      <c r="D134" s="174" t="s">
        <v>111</v>
      </c>
      <c r="E134" s="175">
        <v>1</v>
      </c>
      <c r="F134" s="175"/>
      <c r="G134" s="176">
        <f t="shared" ref="G134:G140" si="24">E134*F134</f>
        <v>0</v>
      </c>
      <c r="O134" s="170">
        <v>2</v>
      </c>
      <c r="AA134" s="146">
        <v>12</v>
      </c>
      <c r="AB134" s="146">
        <v>0</v>
      </c>
      <c r="AC134" s="146">
        <v>81</v>
      </c>
      <c r="AZ134" s="146">
        <v>1</v>
      </c>
      <c r="BA134" s="146">
        <f t="shared" ref="BA134:BA140" si="25">IF(AZ134=1,G134,0)</f>
        <v>0</v>
      </c>
      <c r="BB134" s="146">
        <f t="shared" ref="BB134:BB140" si="26">IF(AZ134=2,G134,0)</f>
        <v>0</v>
      </c>
      <c r="BC134" s="146">
        <f t="shared" ref="BC134:BC140" si="27">IF(AZ134=3,G134,0)</f>
        <v>0</v>
      </c>
      <c r="BD134" s="146">
        <f t="shared" ref="BD134:BD140" si="28">IF(AZ134=4,G134,0)</f>
        <v>0</v>
      </c>
      <c r="BE134" s="146">
        <f t="shared" ref="BE134:BE140" si="29">IF(AZ134=5,G134,0)</f>
        <v>0</v>
      </c>
      <c r="CA134" s="177">
        <v>12</v>
      </c>
      <c r="CB134" s="177">
        <v>0</v>
      </c>
      <c r="CZ134" s="146">
        <v>0</v>
      </c>
    </row>
    <row r="135" spans="1:104" x14ac:dyDescent="0.2">
      <c r="A135" s="171">
        <v>82</v>
      </c>
      <c r="B135" s="172" t="s">
        <v>294</v>
      </c>
      <c r="C135" s="173" t="s">
        <v>295</v>
      </c>
      <c r="D135" s="174" t="s">
        <v>93</v>
      </c>
      <c r="E135" s="175">
        <v>55.6509</v>
      </c>
      <c r="F135" s="175"/>
      <c r="G135" s="176">
        <f t="shared" si="24"/>
        <v>0</v>
      </c>
      <c r="O135" s="170">
        <v>2</v>
      </c>
      <c r="AA135" s="146">
        <v>1</v>
      </c>
      <c r="AB135" s="146">
        <v>10</v>
      </c>
      <c r="AC135" s="146">
        <v>10</v>
      </c>
      <c r="AZ135" s="146">
        <v>1</v>
      </c>
      <c r="BA135" s="146">
        <f t="shared" si="25"/>
        <v>0</v>
      </c>
      <c r="BB135" s="146">
        <f t="shared" si="26"/>
        <v>0</v>
      </c>
      <c r="BC135" s="146">
        <f t="shared" si="27"/>
        <v>0</v>
      </c>
      <c r="BD135" s="146">
        <f t="shared" si="28"/>
        <v>0</v>
      </c>
      <c r="BE135" s="146">
        <f t="shared" si="29"/>
        <v>0</v>
      </c>
      <c r="CA135" s="177">
        <v>1</v>
      </c>
      <c r="CB135" s="177">
        <v>10</v>
      </c>
      <c r="CZ135" s="146">
        <v>0</v>
      </c>
    </row>
    <row r="136" spans="1:104" x14ac:dyDescent="0.2">
      <c r="A136" s="171">
        <v>83</v>
      </c>
      <c r="B136" s="172" t="s">
        <v>296</v>
      </c>
      <c r="C136" s="173" t="s">
        <v>297</v>
      </c>
      <c r="D136" s="174" t="s">
        <v>93</v>
      </c>
      <c r="E136" s="175">
        <v>111.3018</v>
      </c>
      <c r="F136" s="175"/>
      <c r="G136" s="176">
        <f t="shared" si="24"/>
        <v>0</v>
      </c>
      <c r="O136" s="170">
        <v>2</v>
      </c>
      <c r="AA136" s="146">
        <v>1</v>
      </c>
      <c r="AB136" s="146">
        <v>10</v>
      </c>
      <c r="AC136" s="146">
        <v>10</v>
      </c>
      <c r="AZ136" s="146">
        <v>1</v>
      </c>
      <c r="BA136" s="146">
        <f t="shared" si="25"/>
        <v>0</v>
      </c>
      <c r="BB136" s="146">
        <f t="shared" si="26"/>
        <v>0</v>
      </c>
      <c r="BC136" s="146">
        <f t="shared" si="27"/>
        <v>0</v>
      </c>
      <c r="BD136" s="146">
        <f t="shared" si="28"/>
        <v>0</v>
      </c>
      <c r="BE136" s="146">
        <f t="shared" si="29"/>
        <v>0</v>
      </c>
      <c r="CA136" s="177">
        <v>1</v>
      </c>
      <c r="CB136" s="177">
        <v>10</v>
      </c>
      <c r="CZ136" s="146">
        <v>0</v>
      </c>
    </row>
    <row r="137" spans="1:104" x14ac:dyDescent="0.2">
      <c r="A137" s="171">
        <v>84</v>
      </c>
      <c r="B137" s="172" t="s">
        <v>298</v>
      </c>
      <c r="C137" s="173" t="s">
        <v>299</v>
      </c>
      <c r="D137" s="174" t="s">
        <v>93</v>
      </c>
      <c r="E137" s="175">
        <v>55.6509</v>
      </c>
      <c r="F137" s="175"/>
      <c r="G137" s="176">
        <f t="shared" si="24"/>
        <v>0</v>
      </c>
      <c r="O137" s="170">
        <v>2</v>
      </c>
      <c r="AA137" s="146">
        <v>1</v>
      </c>
      <c r="AB137" s="146">
        <v>10</v>
      </c>
      <c r="AC137" s="146">
        <v>10</v>
      </c>
      <c r="AZ137" s="146">
        <v>1</v>
      </c>
      <c r="BA137" s="146">
        <f t="shared" si="25"/>
        <v>0</v>
      </c>
      <c r="BB137" s="146">
        <f t="shared" si="26"/>
        <v>0</v>
      </c>
      <c r="BC137" s="146">
        <f t="shared" si="27"/>
        <v>0</v>
      </c>
      <c r="BD137" s="146">
        <f t="shared" si="28"/>
        <v>0</v>
      </c>
      <c r="BE137" s="146">
        <f t="shared" si="29"/>
        <v>0</v>
      </c>
      <c r="CA137" s="177">
        <v>1</v>
      </c>
      <c r="CB137" s="177">
        <v>10</v>
      </c>
      <c r="CZ137" s="146">
        <v>0</v>
      </c>
    </row>
    <row r="138" spans="1:104" x14ac:dyDescent="0.2">
      <c r="A138" s="171">
        <v>85</v>
      </c>
      <c r="B138" s="172" t="s">
        <v>300</v>
      </c>
      <c r="C138" s="173" t="s">
        <v>301</v>
      </c>
      <c r="D138" s="174" t="s">
        <v>93</v>
      </c>
      <c r="E138" s="175">
        <v>222.6037</v>
      </c>
      <c r="F138" s="175"/>
      <c r="G138" s="176">
        <f t="shared" si="24"/>
        <v>0</v>
      </c>
      <c r="O138" s="170">
        <v>2</v>
      </c>
      <c r="AA138" s="146">
        <v>1</v>
      </c>
      <c r="AB138" s="146">
        <v>10</v>
      </c>
      <c r="AC138" s="146">
        <v>10</v>
      </c>
      <c r="AZ138" s="146">
        <v>1</v>
      </c>
      <c r="BA138" s="146">
        <f t="shared" si="25"/>
        <v>0</v>
      </c>
      <c r="BB138" s="146">
        <f t="shared" si="26"/>
        <v>0</v>
      </c>
      <c r="BC138" s="146">
        <f t="shared" si="27"/>
        <v>0</v>
      </c>
      <c r="BD138" s="146">
        <f t="shared" si="28"/>
        <v>0</v>
      </c>
      <c r="BE138" s="146">
        <f t="shared" si="29"/>
        <v>0</v>
      </c>
      <c r="CA138" s="177">
        <v>1</v>
      </c>
      <c r="CB138" s="177">
        <v>10</v>
      </c>
      <c r="CZ138" s="146">
        <v>0</v>
      </c>
    </row>
    <row r="139" spans="1:104" x14ac:dyDescent="0.2">
      <c r="A139" s="171">
        <v>86</v>
      </c>
      <c r="B139" s="172" t="s">
        <v>302</v>
      </c>
      <c r="C139" s="173" t="s">
        <v>303</v>
      </c>
      <c r="D139" s="174" t="s">
        <v>93</v>
      </c>
      <c r="E139" s="175">
        <v>55.6509</v>
      </c>
      <c r="F139" s="175"/>
      <c r="G139" s="176">
        <f t="shared" si="24"/>
        <v>0</v>
      </c>
      <c r="O139" s="170">
        <v>2</v>
      </c>
      <c r="AA139" s="146">
        <v>1</v>
      </c>
      <c r="AB139" s="146">
        <v>10</v>
      </c>
      <c r="AC139" s="146">
        <v>10</v>
      </c>
      <c r="AZ139" s="146">
        <v>1</v>
      </c>
      <c r="BA139" s="146">
        <f t="shared" si="25"/>
        <v>0</v>
      </c>
      <c r="BB139" s="146">
        <f t="shared" si="26"/>
        <v>0</v>
      </c>
      <c r="BC139" s="146">
        <f t="shared" si="27"/>
        <v>0</v>
      </c>
      <c r="BD139" s="146">
        <f t="shared" si="28"/>
        <v>0</v>
      </c>
      <c r="BE139" s="146">
        <f t="shared" si="29"/>
        <v>0</v>
      </c>
      <c r="CA139" s="177">
        <v>1</v>
      </c>
      <c r="CB139" s="177">
        <v>10</v>
      </c>
      <c r="CZ139" s="146">
        <v>0</v>
      </c>
    </row>
    <row r="140" spans="1:104" x14ac:dyDescent="0.2">
      <c r="A140" s="171">
        <v>87</v>
      </c>
      <c r="B140" s="172" t="s">
        <v>304</v>
      </c>
      <c r="C140" s="173" t="s">
        <v>305</v>
      </c>
      <c r="D140" s="174" t="s">
        <v>93</v>
      </c>
      <c r="E140" s="175">
        <v>55.6509</v>
      </c>
      <c r="F140" s="175"/>
      <c r="G140" s="176">
        <f t="shared" si="24"/>
        <v>0</v>
      </c>
      <c r="O140" s="170">
        <v>2</v>
      </c>
      <c r="AA140" s="146">
        <v>1</v>
      </c>
      <c r="AB140" s="146">
        <v>10</v>
      </c>
      <c r="AC140" s="146">
        <v>10</v>
      </c>
      <c r="AZ140" s="146">
        <v>1</v>
      </c>
      <c r="BA140" s="146">
        <f t="shared" si="25"/>
        <v>0</v>
      </c>
      <c r="BB140" s="146">
        <f t="shared" si="26"/>
        <v>0</v>
      </c>
      <c r="BC140" s="146">
        <f t="shared" si="27"/>
        <v>0</v>
      </c>
      <c r="BD140" s="146">
        <f t="shared" si="28"/>
        <v>0</v>
      </c>
      <c r="BE140" s="146">
        <f t="shared" si="29"/>
        <v>0</v>
      </c>
      <c r="CA140" s="177">
        <v>1</v>
      </c>
      <c r="CB140" s="177">
        <v>10</v>
      </c>
      <c r="CZ140" s="146">
        <v>0</v>
      </c>
    </row>
    <row r="141" spans="1:104" x14ac:dyDescent="0.2">
      <c r="A141" s="178"/>
      <c r="B141" s="179" t="s">
        <v>76</v>
      </c>
      <c r="C141" s="180" t="str">
        <f>CONCATENATE(B133," ",C133)</f>
        <v>D96 Přesuny suti a vybouraných hmot</v>
      </c>
      <c r="D141" s="181"/>
      <c r="E141" s="182"/>
      <c r="F141" s="183"/>
      <c r="G141" s="184">
        <f>SUM(G133:G140)</f>
        <v>0</v>
      </c>
      <c r="O141" s="170">
        <v>4</v>
      </c>
      <c r="BA141" s="185">
        <f>SUM(BA133:BA140)</f>
        <v>0</v>
      </c>
      <c r="BB141" s="185">
        <f>SUM(BB133:BB140)</f>
        <v>0</v>
      </c>
      <c r="BC141" s="185">
        <f>SUM(BC133:BC140)</f>
        <v>0</v>
      </c>
      <c r="BD141" s="185">
        <f>SUM(BD133:BD140)</f>
        <v>0</v>
      </c>
      <c r="BE141" s="185">
        <f>SUM(BE133:BE140)</f>
        <v>0</v>
      </c>
    </row>
    <row r="142" spans="1:104" x14ac:dyDescent="0.2">
      <c r="E142" s="146"/>
    </row>
    <row r="143" spans="1:104" x14ac:dyDescent="0.2">
      <c r="E143" s="146"/>
    </row>
    <row r="144" spans="1:104" x14ac:dyDescent="0.2">
      <c r="E144" s="146"/>
    </row>
    <row r="145" spans="5:5" x14ac:dyDescent="0.2">
      <c r="E145" s="146"/>
    </row>
    <row r="146" spans="5:5" x14ac:dyDescent="0.2">
      <c r="E146" s="146"/>
    </row>
    <row r="147" spans="5:5" x14ac:dyDescent="0.2">
      <c r="E147" s="146"/>
    </row>
    <row r="148" spans="5:5" x14ac:dyDescent="0.2">
      <c r="E148" s="146"/>
    </row>
    <row r="149" spans="5:5" x14ac:dyDescent="0.2">
      <c r="E149" s="146"/>
    </row>
    <row r="150" spans="5:5" x14ac:dyDescent="0.2">
      <c r="E150" s="146"/>
    </row>
    <row r="151" spans="5:5" x14ac:dyDescent="0.2">
      <c r="E151" s="146"/>
    </row>
    <row r="152" spans="5:5" x14ac:dyDescent="0.2">
      <c r="E152" s="146"/>
    </row>
    <row r="153" spans="5:5" x14ac:dyDescent="0.2">
      <c r="E153" s="146"/>
    </row>
    <row r="154" spans="5:5" x14ac:dyDescent="0.2">
      <c r="E154" s="146"/>
    </row>
    <row r="155" spans="5:5" x14ac:dyDescent="0.2">
      <c r="E155" s="146"/>
    </row>
    <row r="156" spans="5:5" x14ac:dyDescent="0.2">
      <c r="E156" s="146"/>
    </row>
    <row r="157" spans="5:5" x14ac:dyDescent="0.2">
      <c r="E157" s="146"/>
    </row>
    <row r="158" spans="5:5" x14ac:dyDescent="0.2">
      <c r="E158" s="146"/>
    </row>
    <row r="159" spans="5:5" x14ac:dyDescent="0.2">
      <c r="E159" s="146"/>
    </row>
    <row r="160" spans="5:5" x14ac:dyDescent="0.2">
      <c r="E160" s="146"/>
    </row>
    <row r="161" spans="1:7" x14ac:dyDescent="0.2">
      <c r="E161" s="146"/>
    </row>
    <row r="162" spans="1:7" x14ac:dyDescent="0.2">
      <c r="E162" s="146"/>
    </row>
    <row r="163" spans="1:7" x14ac:dyDescent="0.2">
      <c r="E163" s="146"/>
    </row>
    <row r="164" spans="1:7" x14ac:dyDescent="0.2">
      <c r="E164" s="146"/>
    </row>
    <row r="165" spans="1:7" x14ac:dyDescent="0.2">
      <c r="A165" s="186"/>
      <c r="B165" s="186"/>
      <c r="C165" s="186"/>
      <c r="D165" s="186"/>
      <c r="E165" s="186"/>
      <c r="F165" s="186"/>
      <c r="G165" s="186"/>
    </row>
    <row r="166" spans="1:7" x14ac:dyDescent="0.2">
      <c r="A166" s="186"/>
      <c r="B166" s="186"/>
      <c r="C166" s="186"/>
      <c r="D166" s="186"/>
      <c r="E166" s="186"/>
      <c r="F166" s="186"/>
      <c r="G166" s="186"/>
    </row>
    <row r="167" spans="1:7" x14ac:dyDescent="0.2">
      <c r="A167" s="186"/>
      <c r="B167" s="186"/>
      <c r="C167" s="186"/>
      <c r="D167" s="186"/>
      <c r="E167" s="186"/>
      <c r="F167" s="186"/>
      <c r="G167" s="186"/>
    </row>
    <row r="168" spans="1:7" x14ac:dyDescent="0.2">
      <c r="A168" s="186"/>
      <c r="B168" s="186"/>
      <c r="C168" s="186"/>
      <c r="D168" s="186"/>
      <c r="E168" s="186"/>
      <c r="F168" s="186"/>
      <c r="G168" s="186"/>
    </row>
    <row r="169" spans="1:7" x14ac:dyDescent="0.2">
      <c r="E169" s="146"/>
    </row>
    <row r="170" spans="1:7" x14ac:dyDescent="0.2">
      <c r="E170" s="146"/>
    </row>
    <row r="171" spans="1:7" x14ac:dyDescent="0.2">
      <c r="E171" s="146"/>
    </row>
    <row r="172" spans="1:7" x14ac:dyDescent="0.2">
      <c r="E172" s="146"/>
    </row>
    <row r="173" spans="1:7" x14ac:dyDescent="0.2">
      <c r="E173" s="146"/>
    </row>
    <row r="174" spans="1:7" x14ac:dyDescent="0.2">
      <c r="E174" s="146"/>
    </row>
    <row r="175" spans="1:7" x14ac:dyDescent="0.2">
      <c r="E175" s="146"/>
    </row>
    <row r="176" spans="1:7" x14ac:dyDescent="0.2">
      <c r="E176" s="146"/>
    </row>
    <row r="177" spans="5:5" x14ac:dyDescent="0.2">
      <c r="E177" s="146"/>
    </row>
    <row r="178" spans="5:5" x14ac:dyDescent="0.2">
      <c r="E178" s="146"/>
    </row>
    <row r="179" spans="5:5" x14ac:dyDescent="0.2">
      <c r="E179" s="146"/>
    </row>
    <row r="180" spans="5:5" x14ac:dyDescent="0.2">
      <c r="E180" s="146"/>
    </row>
    <row r="181" spans="5:5" x14ac:dyDescent="0.2">
      <c r="E181" s="146"/>
    </row>
    <row r="182" spans="5:5" x14ac:dyDescent="0.2">
      <c r="E182" s="146"/>
    </row>
    <row r="183" spans="5:5" x14ac:dyDescent="0.2">
      <c r="E183" s="146"/>
    </row>
    <row r="184" spans="5:5" x14ac:dyDescent="0.2">
      <c r="E184" s="146"/>
    </row>
    <row r="185" spans="5:5" x14ac:dyDescent="0.2">
      <c r="E185" s="146"/>
    </row>
    <row r="186" spans="5:5" x14ac:dyDescent="0.2">
      <c r="E186" s="146"/>
    </row>
    <row r="187" spans="5:5" x14ac:dyDescent="0.2">
      <c r="E187" s="146"/>
    </row>
    <row r="188" spans="5:5" x14ac:dyDescent="0.2">
      <c r="E188" s="146"/>
    </row>
    <row r="189" spans="5:5" x14ac:dyDescent="0.2">
      <c r="E189" s="146"/>
    </row>
    <row r="190" spans="5:5" x14ac:dyDescent="0.2">
      <c r="E190" s="146"/>
    </row>
    <row r="191" spans="5:5" x14ac:dyDescent="0.2">
      <c r="E191" s="146"/>
    </row>
    <row r="192" spans="5:5" x14ac:dyDescent="0.2">
      <c r="E192" s="146"/>
    </row>
    <row r="193" spans="1:7" x14ac:dyDescent="0.2">
      <c r="E193" s="146"/>
    </row>
    <row r="194" spans="1:7" x14ac:dyDescent="0.2">
      <c r="E194" s="146"/>
    </row>
    <row r="195" spans="1:7" x14ac:dyDescent="0.2">
      <c r="E195" s="146"/>
    </row>
    <row r="196" spans="1:7" x14ac:dyDescent="0.2">
      <c r="E196" s="146"/>
    </row>
    <row r="197" spans="1:7" x14ac:dyDescent="0.2">
      <c r="E197" s="146"/>
    </row>
    <row r="198" spans="1:7" x14ac:dyDescent="0.2">
      <c r="E198" s="146"/>
    </row>
    <row r="199" spans="1:7" x14ac:dyDescent="0.2">
      <c r="E199" s="146"/>
    </row>
    <row r="200" spans="1:7" x14ac:dyDescent="0.2">
      <c r="A200" s="187"/>
      <c r="B200" s="187"/>
    </row>
    <row r="201" spans="1:7" x14ac:dyDescent="0.2">
      <c r="A201" s="186"/>
      <c r="B201" s="186"/>
      <c r="C201" s="189"/>
      <c r="D201" s="189"/>
      <c r="E201" s="190"/>
      <c r="F201" s="189"/>
      <c r="G201" s="191"/>
    </row>
    <row r="202" spans="1:7" x14ac:dyDescent="0.2">
      <c r="A202" s="192"/>
      <c r="B202" s="192"/>
      <c r="C202" s="186"/>
      <c r="D202" s="186"/>
      <c r="E202" s="193"/>
      <c r="F202" s="186"/>
      <c r="G202" s="186"/>
    </row>
    <row r="203" spans="1:7" x14ac:dyDescent="0.2">
      <c r="A203" s="186"/>
      <c r="B203" s="186"/>
      <c r="C203" s="186"/>
      <c r="D203" s="186"/>
      <c r="E203" s="193"/>
      <c r="F203" s="186"/>
      <c r="G203" s="186"/>
    </row>
    <row r="204" spans="1:7" x14ac:dyDescent="0.2">
      <c r="A204" s="186"/>
      <c r="B204" s="186"/>
      <c r="C204" s="186"/>
      <c r="D204" s="186"/>
      <c r="E204" s="193"/>
      <c r="F204" s="186"/>
      <c r="G204" s="186"/>
    </row>
    <row r="205" spans="1:7" x14ac:dyDescent="0.2">
      <c r="A205" s="186"/>
      <c r="B205" s="186"/>
      <c r="C205" s="186"/>
      <c r="D205" s="186"/>
      <c r="E205" s="193"/>
      <c r="F205" s="186"/>
      <c r="G205" s="186"/>
    </row>
    <row r="206" spans="1:7" x14ac:dyDescent="0.2">
      <c r="A206" s="186"/>
      <c r="B206" s="186"/>
      <c r="C206" s="186"/>
      <c r="D206" s="186"/>
      <c r="E206" s="193"/>
      <c r="F206" s="186"/>
      <c r="G206" s="186"/>
    </row>
    <row r="207" spans="1:7" x14ac:dyDescent="0.2">
      <c r="A207" s="186"/>
      <c r="B207" s="186"/>
      <c r="C207" s="186"/>
      <c r="D207" s="186"/>
      <c r="E207" s="193"/>
      <c r="F207" s="186"/>
      <c r="G207" s="186"/>
    </row>
    <row r="208" spans="1:7" x14ac:dyDescent="0.2">
      <c r="A208" s="186"/>
      <c r="B208" s="186"/>
      <c r="C208" s="186"/>
      <c r="D208" s="186"/>
      <c r="E208" s="193"/>
      <c r="F208" s="186"/>
      <c r="G208" s="186"/>
    </row>
    <row r="209" spans="1:7" x14ac:dyDescent="0.2">
      <c r="A209" s="186"/>
      <c r="B209" s="186"/>
      <c r="C209" s="186"/>
      <c r="D209" s="186"/>
      <c r="E209" s="193"/>
      <c r="F209" s="186"/>
      <c r="G209" s="186"/>
    </row>
    <row r="210" spans="1:7" x14ac:dyDescent="0.2">
      <c r="A210" s="186"/>
      <c r="B210" s="186"/>
      <c r="C210" s="186"/>
      <c r="D210" s="186"/>
      <c r="E210" s="193"/>
      <c r="F210" s="186"/>
      <c r="G210" s="186"/>
    </row>
    <row r="211" spans="1:7" x14ac:dyDescent="0.2">
      <c r="A211" s="186"/>
      <c r="B211" s="186"/>
      <c r="C211" s="186"/>
      <c r="D211" s="186"/>
      <c r="E211" s="193"/>
      <c r="F211" s="186"/>
      <c r="G211" s="186"/>
    </row>
    <row r="212" spans="1:7" x14ac:dyDescent="0.2">
      <c r="A212" s="186"/>
      <c r="B212" s="186"/>
      <c r="C212" s="186"/>
      <c r="D212" s="186"/>
      <c r="E212" s="193"/>
      <c r="F212" s="186"/>
      <c r="G212" s="186"/>
    </row>
    <row r="213" spans="1:7" x14ac:dyDescent="0.2">
      <c r="A213" s="186"/>
      <c r="B213" s="186"/>
      <c r="C213" s="186"/>
      <c r="D213" s="186"/>
      <c r="E213" s="193"/>
      <c r="F213" s="186"/>
      <c r="G213" s="186"/>
    </row>
    <row r="214" spans="1:7" x14ac:dyDescent="0.2">
      <c r="A214" s="186"/>
      <c r="B214" s="186"/>
      <c r="C214" s="186"/>
      <c r="D214" s="186"/>
      <c r="E214" s="193"/>
      <c r="F214" s="186"/>
      <c r="G214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2016-07-25T07:33:34Z</cp:lastPrinted>
  <dcterms:created xsi:type="dcterms:W3CDTF">2016-06-07T10:59:09Z</dcterms:created>
  <dcterms:modified xsi:type="dcterms:W3CDTF">2016-08-02T13:34:11Z</dcterms:modified>
</cp:coreProperties>
</file>